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My Documents\Karir\Dosen PPNS\P3M\Data\"/>
    </mc:Choice>
  </mc:AlternateContent>
  <bookViews>
    <workbookView xWindow="0" yWindow="0" windowWidth="20490" windowHeight="7620" firstSheet="6" activeTab="14"/>
  </bookViews>
  <sheets>
    <sheet name="Rekapitulasi Prodi" sheetId="4" r:id="rId1"/>
    <sheet name="Rekapitulasi Dosen" sheetId="14" r:id="rId2"/>
    <sheet name="Mandiri" sheetId="2" r:id="rId3"/>
    <sheet name="Sub Jumlah Mandiri" sheetId="28" state="hidden" r:id="rId4"/>
    <sheet name="Sub Jumlah Dana Mandiri" sheetId="3" state="hidden" r:id="rId5"/>
    <sheet name="Sub Dana Mandiri" sheetId="5" state="hidden" r:id="rId6"/>
    <sheet name="DIPA" sheetId="8" r:id="rId7"/>
    <sheet name="Sub Jumlah DIPA" sheetId="29" state="hidden" r:id="rId8"/>
    <sheet name="Sub Jumlah Dana DIPA" sheetId="9" state="hidden" r:id="rId9"/>
    <sheet name="Sub Dana DIPA" sheetId="10" state="hidden" r:id="rId10"/>
    <sheet name="Kemenristekdikti" sheetId="11" r:id="rId11"/>
    <sheet name="Sub Jumlah Kemenristek" sheetId="30" state="hidden" r:id="rId12"/>
    <sheet name="Sub Jumlah Dana Kemenristekti" sheetId="12" state="hidden" r:id="rId13"/>
    <sheet name="Sub Dana Kemenristekdikti" sheetId="13" state="hidden" r:id="rId14"/>
    <sheet name="Non Kemenristekdikti" sheetId="22" r:id="rId15"/>
    <sheet name="Sub Jumlah Non Kemenristek" sheetId="31" state="hidden" r:id="rId16"/>
    <sheet name="Sub Jumlah Dana Non Kemenristek" sheetId="23" state="hidden" r:id="rId17"/>
    <sheet name="Sub Dana Non Kemenristekdikti" sheetId="24" state="hidden" r:id="rId18"/>
    <sheet name="Luar Negeri" sheetId="25" r:id="rId19"/>
    <sheet name="Sub Jumlah Luar Negeri" sheetId="32" state="hidden" r:id="rId20"/>
    <sheet name="Sub Jumlah Dana Luar Negeri" sheetId="26" state="hidden" r:id="rId21"/>
    <sheet name="Sub Dana Luar Negeri" sheetId="27" state="hidden" r:id="rId22"/>
    <sheet name="Database" sheetId="1" state="hidden" r:id="rId23"/>
  </sheets>
  <externalReferences>
    <externalReference r:id="rId2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3" l="1"/>
  <c r="D8" i="13"/>
  <c r="C8" i="13" s="1"/>
  <c r="E8" i="13"/>
  <c r="F8" i="13"/>
  <c r="G8" i="13"/>
  <c r="H8" i="13"/>
  <c r="I8" i="13"/>
  <c r="J8" i="13"/>
  <c r="K8" i="13"/>
  <c r="L8" i="13"/>
  <c r="M8" i="13"/>
  <c r="N8" i="13"/>
  <c r="O8" i="13"/>
  <c r="P8" i="13"/>
  <c r="Q8" i="13"/>
  <c r="R8" i="13"/>
  <c r="S8" i="13"/>
  <c r="T8" i="13"/>
  <c r="U8" i="13"/>
  <c r="V8" i="13"/>
  <c r="W8" i="13"/>
  <c r="X8" i="13"/>
  <c r="Y8" i="13"/>
  <c r="Z8" i="13"/>
  <c r="AA8" i="13"/>
  <c r="AB8" i="13"/>
  <c r="AC8" i="13"/>
  <c r="AD8" i="13"/>
  <c r="AE8" i="13"/>
  <c r="B9" i="13"/>
  <c r="D9" i="13"/>
  <c r="E9" i="13"/>
  <c r="F9" i="13"/>
  <c r="G9" i="13"/>
  <c r="C9" i="13" s="1"/>
  <c r="H9" i="13"/>
  <c r="I9" i="13"/>
  <c r="J9" i="13"/>
  <c r="K9" i="13"/>
  <c r="L9" i="13"/>
  <c r="M9" i="13"/>
  <c r="N9" i="13"/>
  <c r="O9" i="13"/>
  <c r="P9" i="13"/>
  <c r="Q9" i="13"/>
  <c r="R9" i="13"/>
  <c r="S9" i="13"/>
  <c r="T9" i="13"/>
  <c r="U9" i="13"/>
  <c r="V9" i="13"/>
  <c r="W9" i="13"/>
  <c r="X9" i="13"/>
  <c r="Y9" i="13"/>
  <c r="Z9" i="13"/>
  <c r="AA9" i="13"/>
  <c r="AB9" i="13"/>
  <c r="AC9" i="13"/>
  <c r="AD9" i="13"/>
  <c r="AE9" i="13"/>
  <c r="B10" i="13"/>
  <c r="D10" i="13"/>
  <c r="C10" i="13" s="1"/>
  <c r="E10" i="13"/>
  <c r="F10" i="13"/>
  <c r="G10" i="13"/>
  <c r="H10" i="13"/>
  <c r="I10" i="13"/>
  <c r="J10" i="13"/>
  <c r="K10" i="13"/>
  <c r="L10" i="13"/>
  <c r="M10" i="13"/>
  <c r="N10" i="13"/>
  <c r="O10" i="13"/>
  <c r="P10" i="13"/>
  <c r="Q10" i="13"/>
  <c r="R10" i="13"/>
  <c r="S10" i="13"/>
  <c r="T10" i="13"/>
  <c r="U10" i="13"/>
  <c r="V10" i="13"/>
  <c r="W10" i="13"/>
  <c r="X10" i="13"/>
  <c r="Y10" i="13"/>
  <c r="Z10" i="13"/>
  <c r="AA10" i="13"/>
  <c r="AB10" i="13"/>
  <c r="AC10" i="13"/>
  <c r="AD10" i="13"/>
  <c r="AE10" i="13"/>
  <c r="B11" i="13"/>
  <c r="D11" i="13"/>
  <c r="E11" i="13"/>
  <c r="F11" i="13"/>
  <c r="G11" i="13"/>
  <c r="C11" i="13" s="1"/>
  <c r="H11" i="13"/>
  <c r="I11" i="13"/>
  <c r="J11" i="13"/>
  <c r="K11" i="13"/>
  <c r="L11" i="13"/>
  <c r="M11" i="13"/>
  <c r="N11" i="13"/>
  <c r="O11" i="13"/>
  <c r="P11" i="13"/>
  <c r="Q11" i="13"/>
  <c r="R11" i="13"/>
  <c r="S11" i="13"/>
  <c r="T11" i="13"/>
  <c r="U11" i="13"/>
  <c r="V11" i="13"/>
  <c r="W11" i="13"/>
  <c r="X11" i="13"/>
  <c r="Y11" i="13"/>
  <c r="Z11" i="13"/>
  <c r="AA11" i="13"/>
  <c r="AB11" i="13"/>
  <c r="AC11" i="13"/>
  <c r="AD11" i="13"/>
  <c r="AE11" i="13"/>
  <c r="B12" i="13"/>
  <c r="D12" i="13"/>
  <c r="E12" i="13"/>
  <c r="C12" i="13" s="1"/>
  <c r="F12" i="13"/>
  <c r="G12" i="13"/>
  <c r="H12" i="13"/>
  <c r="I12" i="13"/>
  <c r="J12" i="13"/>
  <c r="K12" i="13"/>
  <c r="L12" i="13"/>
  <c r="M12" i="13"/>
  <c r="N12" i="13"/>
  <c r="O12" i="13"/>
  <c r="P12" i="13"/>
  <c r="Q12" i="13"/>
  <c r="R12" i="13"/>
  <c r="S12" i="13"/>
  <c r="T12" i="13"/>
  <c r="U12" i="13"/>
  <c r="V12" i="13"/>
  <c r="W12" i="13"/>
  <c r="X12" i="13"/>
  <c r="Y12" i="13"/>
  <c r="Z12" i="13"/>
  <c r="AA12" i="13"/>
  <c r="AB12" i="13"/>
  <c r="AC12" i="13"/>
  <c r="AD12" i="13"/>
  <c r="AE12" i="13"/>
  <c r="B13" i="13"/>
  <c r="D13" i="13"/>
  <c r="E13" i="13"/>
  <c r="F13" i="13"/>
  <c r="G13" i="13"/>
  <c r="C13" i="13" s="1"/>
  <c r="H13" i="13"/>
  <c r="I13" i="13"/>
  <c r="J13" i="13"/>
  <c r="K13" i="13"/>
  <c r="L13" i="13"/>
  <c r="M13" i="13"/>
  <c r="N13" i="13"/>
  <c r="O13" i="13"/>
  <c r="P13" i="13"/>
  <c r="Q13" i="13"/>
  <c r="R13" i="13"/>
  <c r="S13" i="13"/>
  <c r="T13" i="13"/>
  <c r="U13" i="13"/>
  <c r="V13" i="13"/>
  <c r="W13" i="13"/>
  <c r="X13" i="13"/>
  <c r="Y13" i="13"/>
  <c r="Z13" i="13"/>
  <c r="AA13" i="13"/>
  <c r="AB13" i="13"/>
  <c r="AC13" i="13"/>
  <c r="AD13" i="13"/>
  <c r="AE13" i="13"/>
  <c r="B14" i="13"/>
  <c r="D14" i="13"/>
  <c r="C14" i="13" s="1"/>
  <c r="E14" i="13"/>
  <c r="F14" i="13"/>
  <c r="G14" i="13"/>
  <c r="H14" i="13"/>
  <c r="I14" i="13"/>
  <c r="J14" i="13"/>
  <c r="K14" i="13"/>
  <c r="L14" i="13"/>
  <c r="M14" i="13"/>
  <c r="N14" i="13"/>
  <c r="O14" i="13"/>
  <c r="P14" i="13"/>
  <c r="Q14" i="13"/>
  <c r="R14" i="13"/>
  <c r="S14" i="13"/>
  <c r="T14" i="13"/>
  <c r="U14" i="13"/>
  <c r="V14" i="13"/>
  <c r="W14" i="13"/>
  <c r="X14" i="13"/>
  <c r="Y14" i="13"/>
  <c r="Z14" i="13"/>
  <c r="AA14" i="13"/>
  <c r="AB14" i="13"/>
  <c r="AC14" i="13"/>
  <c r="AD14" i="13"/>
  <c r="AE14" i="13"/>
  <c r="B15" i="13"/>
  <c r="D15" i="13"/>
  <c r="E15" i="13"/>
  <c r="F15" i="13"/>
  <c r="G15" i="13"/>
  <c r="C15" i="13" s="1"/>
  <c r="H15" i="13"/>
  <c r="I15" i="13"/>
  <c r="J15" i="13"/>
  <c r="K15" i="13"/>
  <c r="L15" i="13"/>
  <c r="M15" i="13"/>
  <c r="N15" i="13"/>
  <c r="O15" i="13"/>
  <c r="P15" i="13"/>
  <c r="Q15" i="13"/>
  <c r="R15" i="13"/>
  <c r="S15" i="13"/>
  <c r="T15" i="13"/>
  <c r="U15" i="13"/>
  <c r="V15" i="13"/>
  <c r="W15" i="13"/>
  <c r="X15" i="13"/>
  <c r="Y15" i="13"/>
  <c r="Z15" i="13"/>
  <c r="AA15" i="13"/>
  <c r="AB15" i="13"/>
  <c r="AC15" i="13"/>
  <c r="AD15" i="13"/>
  <c r="AE15" i="13"/>
  <c r="B16" i="13"/>
  <c r="D16" i="13"/>
  <c r="C16" i="13" s="1"/>
  <c r="E16" i="13"/>
  <c r="F16" i="13"/>
  <c r="G16" i="13"/>
  <c r="H16" i="13"/>
  <c r="I16" i="13"/>
  <c r="J16" i="13"/>
  <c r="K16" i="13"/>
  <c r="L16" i="13"/>
  <c r="M16" i="13"/>
  <c r="N16" i="13"/>
  <c r="O16" i="13"/>
  <c r="P16" i="13"/>
  <c r="Q16" i="13"/>
  <c r="R16" i="13"/>
  <c r="S16" i="13"/>
  <c r="T16" i="13"/>
  <c r="U16" i="13"/>
  <c r="V16" i="13"/>
  <c r="W16" i="13"/>
  <c r="X16" i="13"/>
  <c r="Y16" i="13"/>
  <c r="Z16" i="13"/>
  <c r="AA16" i="13"/>
  <c r="AB16" i="13"/>
  <c r="AC16" i="13"/>
  <c r="AD16" i="13"/>
  <c r="AE16" i="13"/>
  <c r="B17" i="13"/>
  <c r="D17" i="13"/>
  <c r="E17" i="13"/>
  <c r="F17" i="13"/>
  <c r="G17" i="13"/>
  <c r="C17" i="13" s="1"/>
  <c r="H17" i="13"/>
  <c r="I17" i="13"/>
  <c r="J17" i="13"/>
  <c r="K17" i="13"/>
  <c r="L17" i="13"/>
  <c r="M17" i="13"/>
  <c r="N17" i="13"/>
  <c r="O17" i="13"/>
  <c r="P17" i="13"/>
  <c r="Q17" i="13"/>
  <c r="R17" i="13"/>
  <c r="S17" i="13"/>
  <c r="T17" i="13"/>
  <c r="U17" i="13"/>
  <c r="V17" i="13"/>
  <c r="W17" i="13"/>
  <c r="X17" i="13"/>
  <c r="Y17" i="13"/>
  <c r="Z17" i="13"/>
  <c r="AA17" i="13"/>
  <c r="AB17" i="13"/>
  <c r="AC17" i="13"/>
  <c r="AD17" i="13"/>
  <c r="AE17" i="13"/>
  <c r="B18" i="13"/>
  <c r="D18" i="13"/>
  <c r="C18" i="13" s="1"/>
  <c r="E18" i="13"/>
  <c r="F18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T18" i="13"/>
  <c r="U18" i="13"/>
  <c r="V18" i="13"/>
  <c r="W18" i="13"/>
  <c r="X18" i="13"/>
  <c r="Y18" i="13"/>
  <c r="Z18" i="13"/>
  <c r="AA18" i="13"/>
  <c r="AB18" i="13"/>
  <c r="AC18" i="13"/>
  <c r="AD18" i="13"/>
  <c r="AE18" i="13"/>
  <c r="B19" i="13"/>
  <c r="D19" i="13"/>
  <c r="E19" i="13"/>
  <c r="F19" i="13"/>
  <c r="G19" i="13"/>
  <c r="C19" i="13" s="1"/>
  <c r="H19" i="13"/>
  <c r="I19" i="13"/>
  <c r="J19" i="13"/>
  <c r="K19" i="13"/>
  <c r="L19" i="13"/>
  <c r="M19" i="13"/>
  <c r="N19" i="13"/>
  <c r="O19" i="13"/>
  <c r="P19" i="13"/>
  <c r="Q19" i="13"/>
  <c r="R19" i="13"/>
  <c r="S19" i="13"/>
  <c r="T19" i="13"/>
  <c r="U19" i="13"/>
  <c r="V19" i="13"/>
  <c r="W19" i="13"/>
  <c r="X19" i="13"/>
  <c r="Y19" i="13"/>
  <c r="Z19" i="13"/>
  <c r="AA19" i="13"/>
  <c r="AB19" i="13"/>
  <c r="AC19" i="13"/>
  <c r="AD19" i="13"/>
  <c r="AE19" i="13"/>
  <c r="B20" i="13"/>
  <c r="D20" i="13"/>
  <c r="C20" i="13" s="1"/>
  <c r="E20" i="13"/>
  <c r="F20" i="13"/>
  <c r="G20" i="13"/>
  <c r="H20" i="13"/>
  <c r="I20" i="13"/>
  <c r="J20" i="13"/>
  <c r="K20" i="13"/>
  <c r="L20" i="13"/>
  <c r="M20" i="13"/>
  <c r="N20" i="13"/>
  <c r="O20" i="13"/>
  <c r="P20" i="13"/>
  <c r="Q20" i="13"/>
  <c r="R20" i="13"/>
  <c r="S20" i="13"/>
  <c r="T20" i="13"/>
  <c r="U20" i="13"/>
  <c r="V20" i="13"/>
  <c r="W20" i="13"/>
  <c r="X20" i="13"/>
  <c r="Y20" i="13"/>
  <c r="Z20" i="13"/>
  <c r="AA20" i="13"/>
  <c r="AB20" i="13"/>
  <c r="AC20" i="13"/>
  <c r="AD20" i="13"/>
  <c r="AE20" i="13"/>
  <c r="B21" i="13"/>
  <c r="D21" i="13"/>
  <c r="E21" i="13"/>
  <c r="F21" i="13"/>
  <c r="G21" i="13"/>
  <c r="C21" i="13" s="1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Y21" i="13"/>
  <c r="Z21" i="13"/>
  <c r="AA21" i="13"/>
  <c r="AB21" i="13"/>
  <c r="AC21" i="13"/>
  <c r="AD21" i="13"/>
  <c r="AE21" i="13"/>
  <c r="B22" i="13"/>
  <c r="D22" i="13"/>
  <c r="C22" i="13" s="1"/>
  <c r="E22" i="13"/>
  <c r="F22" i="13"/>
  <c r="G22" i="13"/>
  <c r="H22" i="13"/>
  <c r="I22" i="13"/>
  <c r="J22" i="13"/>
  <c r="K22" i="13"/>
  <c r="L22" i="13"/>
  <c r="M22" i="13"/>
  <c r="N22" i="13"/>
  <c r="O22" i="13"/>
  <c r="P22" i="13"/>
  <c r="Q22" i="13"/>
  <c r="R22" i="13"/>
  <c r="S22" i="13"/>
  <c r="T22" i="13"/>
  <c r="U22" i="13"/>
  <c r="V22" i="13"/>
  <c r="W22" i="13"/>
  <c r="X22" i="13"/>
  <c r="Y22" i="13"/>
  <c r="Z22" i="13"/>
  <c r="AA22" i="13"/>
  <c r="AB22" i="13"/>
  <c r="AC22" i="13"/>
  <c r="AD22" i="13"/>
  <c r="AE22" i="13"/>
  <c r="B23" i="13"/>
  <c r="D23" i="13"/>
  <c r="E23" i="13"/>
  <c r="F23" i="13"/>
  <c r="G23" i="13"/>
  <c r="C23" i="13" s="1"/>
  <c r="H23" i="13"/>
  <c r="I23" i="13"/>
  <c r="J23" i="13"/>
  <c r="K23" i="13"/>
  <c r="L23" i="13"/>
  <c r="M23" i="13"/>
  <c r="N23" i="13"/>
  <c r="O23" i="13"/>
  <c r="P23" i="13"/>
  <c r="Q23" i="13"/>
  <c r="R23" i="13"/>
  <c r="S23" i="13"/>
  <c r="T23" i="13"/>
  <c r="U23" i="13"/>
  <c r="V23" i="13"/>
  <c r="W23" i="13"/>
  <c r="X23" i="13"/>
  <c r="Y23" i="13"/>
  <c r="Z23" i="13"/>
  <c r="AA23" i="13"/>
  <c r="AB23" i="13"/>
  <c r="AC23" i="13"/>
  <c r="AD23" i="13"/>
  <c r="AE23" i="13"/>
  <c r="B24" i="13"/>
  <c r="D24" i="13"/>
  <c r="C24" i="13" s="1"/>
  <c r="E24" i="13"/>
  <c r="F24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S24" i="13"/>
  <c r="T24" i="13"/>
  <c r="U24" i="13"/>
  <c r="V24" i="13"/>
  <c r="W24" i="13"/>
  <c r="X24" i="13"/>
  <c r="Y24" i="13"/>
  <c r="Z24" i="13"/>
  <c r="AA24" i="13"/>
  <c r="AB24" i="13"/>
  <c r="AC24" i="13"/>
  <c r="AD24" i="13"/>
  <c r="AE24" i="13"/>
  <c r="B25" i="13"/>
  <c r="D25" i="13"/>
  <c r="E25" i="13"/>
  <c r="F25" i="13"/>
  <c r="G25" i="13"/>
  <c r="C25" i="13" s="1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W25" i="13"/>
  <c r="X25" i="13"/>
  <c r="Y25" i="13"/>
  <c r="Z25" i="13"/>
  <c r="AA25" i="13"/>
  <c r="AB25" i="13"/>
  <c r="AC25" i="13"/>
  <c r="AD25" i="13"/>
  <c r="AE25" i="13"/>
  <c r="B26" i="13"/>
  <c r="D26" i="13"/>
  <c r="C26" i="13" s="1"/>
  <c r="E26" i="13"/>
  <c r="F26" i="13"/>
  <c r="G26" i="13"/>
  <c r="H26" i="13"/>
  <c r="I26" i="13"/>
  <c r="J26" i="13"/>
  <c r="K26" i="13"/>
  <c r="L26" i="13"/>
  <c r="M26" i="13"/>
  <c r="N26" i="13"/>
  <c r="O26" i="13"/>
  <c r="P26" i="13"/>
  <c r="Q26" i="13"/>
  <c r="R26" i="13"/>
  <c r="S26" i="13"/>
  <c r="T26" i="13"/>
  <c r="U26" i="13"/>
  <c r="V26" i="13"/>
  <c r="W26" i="13"/>
  <c r="X26" i="13"/>
  <c r="Y26" i="13"/>
  <c r="Z26" i="13"/>
  <c r="AA26" i="13"/>
  <c r="AB26" i="13"/>
  <c r="AC26" i="13"/>
  <c r="AD26" i="13"/>
  <c r="AE26" i="13"/>
  <c r="B27" i="13"/>
  <c r="D27" i="13"/>
  <c r="E27" i="13"/>
  <c r="F27" i="13"/>
  <c r="G27" i="13"/>
  <c r="C27" i="13" s="1"/>
  <c r="H27" i="13"/>
  <c r="I27" i="13"/>
  <c r="J27" i="13"/>
  <c r="K27" i="13"/>
  <c r="L27" i="13"/>
  <c r="M27" i="13"/>
  <c r="N27" i="13"/>
  <c r="O27" i="13"/>
  <c r="P27" i="13"/>
  <c r="Q27" i="13"/>
  <c r="R27" i="13"/>
  <c r="S27" i="13"/>
  <c r="T27" i="13"/>
  <c r="U27" i="13"/>
  <c r="V27" i="13"/>
  <c r="W27" i="13"/>
  <c r="X27" i="13"/>
  <c r="Y27" i="13"/>
  <c r="Z27" i="13"/>
  <c r="AA27" i="13"/>
  <c r="AB27" i="13"/>
  <c r="AC27" i="13"/>
  <c r="AD27" i="13"/>
  <c r="AE27" i="13"/>
  <c r="B28" i="13"/>
  <c r="D28" i="13"/>
  <c r="C28" i="13" s="1"/>
  <c r="E28" i="13"/>
  <c r="F28" i="13"/>
  <c r="G28" i="13"/>
  <c r="H28" i="13"/>
  <c r="I28" i="13"/>
  <c r="J28" i="13"/>
  <c r="K28" i="13"/>
  <c r="L28" i="13"/>
  <c r="M28" i="13"/>
  <c r="N28" i="13"/>
  <c r="O28" i="13"/>
  <c r="P28" i="13"/>
  <c r="Q28" i="13"/>
  <c r="R28" i="13"/>
  <c r="S28" i="13"/>
  <c r="T28" i="13"/>
  <c r="U28" i="13"/>
  <c r="V28" i="13"/>
  <c r="W28" i="13"/>
  <c r="X28" i="13"/>
  <c r="Y28" i="13"/>
  <c r="Z28" i="13"/>
  <c r="AA28" i="13"/>
  <c r="AB28" i="13"/>
  <c r="AC28" i="13"/>
  <c r="AD28" i="13"/>
  <c r="AE28" i="13"/>
  <c r="B29" i="13"/>
  <c r="D29" i="13"/>
  <c r="E29" i="13"/>
  <c r="F29" i="13"/>
  <c r="G29" i="13"/>
  <c r="C29" i="13" s="1"/>
  <c r="H29" i="13"/>
  <c r="I29" i="13"/>
  <c r="J29" i="13"/>
  <c r="K29" i="13"/>
  <c r="L29" i="13"/>
  <c r="M29" i="13"/>
  <c r="N29" i="13"/>
  <c r="O29" i="13"/>
  <c r="P29" i="13"/>
  <c r="Q29" i="13"/>
  <c r="R29" i="13"/>
  <c r="S29" i="13"/>
  <c r="T29" i="13"/>
  <c r="U29" i="13"/>
  <c r="V29" i="13"/>
  <c r="W29" i="13"/>
  <c r="X29" i="13"/>
  <c r="Y29" i="13"/>
  <c r="Z29" i="13"/>
  <c r="AA29" i="13"/>
  <c r="AB29" i="13"/>
  <c r="AC29" i="13"/>
  <c r="AD29" i="13"/>
  <c r="AE29" i="13"/>
  <c r="B4" i="12"/>
  <c r="C4" i="12"/>
  <c r="D4" i="12"/>
  <c r="E4" i="12"/>
  <c r="F4" i="12"/>
  <c r="G4" i="12"/>
  <c r="H4" i="12"/>
  <c r="I4" i="12"/>
  <c r="J4" i="12"/>
  <c r="K4" i="12"/>
  <c r="L4" i="12"/>
  <c r="M4" i="12"/>
  <c r="N4" i="12"/>
  <c r="O4" i="12"/>
  <c r="P4" i="12"/>
  <c r="Q4" i="12"/>
  <c r="R4" i="12"/>
  <c r="S4" i="12"/>
  <c r="T4" i="12"/>
  <c r="U4" i="12"/>
  <c r="V4" i="12"/>
  <c r="W4" i="12"/>
  <c r="X4" i="12"/>
  <c r="Y4" i="12"/>
  <c r="Z4" i="12"/>
  <c r="AA4" i="12"/>
  <c r="AB4" i="12"/>
  <c r="AC4" i="12"/>
  <c r="AD4" i="12"/>
  <c r="B5" i="12"/>
  <c r="C5" i="12"/>
  <c r="D5" i="12"/>
  <c r="E5" i="12"/>
  <c r="F5" i="12"/>
  <c r="G5" i="12"/>
  <c r="H5" i="12"/>
  <c r="I5" i="12"/>
  <c r="J5" i="12"/>
  <c r="K5" i="12"/>
  <c r="L5" i="12"/>
  <c r="M5" i="12"/>
  <c r="N5" i="12"/>
  <c r="O5" i="12"/>
  <c r="P5" i="12"/>
  <c r="Q5" i="12"/>
  <c r="R5" i="12"/>
  <c r="S5" i="12"/>
  <c r="T5" i="12"/>
  <c r="U5" i="12"/>
  <c r="V5" i="12"/>
  <c r="W5" i="12"/>
  <c r="X5" i="12"/>
  <c r="Y5" i="12"/>
  <c r="Z5" i="12"/>
  <c r="AA5" i="12"/>
  <c r="AB5" i="12"/>
  <c r="AC5" i="12"/>
  <c r="AD5" i="12"/>
  <c r="B6" i="12"/>
  <c r="C6" i="12"/>
  <c r="D6" i="12"/>
  <c r="E6" i="12"/>
  <c r="F6" i="12"/>
  <c r="G6" i="12"/>
  <c r="H6" i="12"/>
  <c r="I6" i="12"/>
  <c r="J6" i="12"/>
  <c r="K6" i="12"/>
  <c r="L6" i="12"/>
  <c r="M6" i="12"/>
  <c r="N6" i="12"/>
  <c r="O6" i="12"/>
  <c r="P6" i="12"/>
  <c r="Q6" i="12"/>
  <c r="R6" i="12"/>
  <c r="S6" i="12"/>
  <c r="T6" i="12"/>
  <c r="U6" i="12"/>
  <c r="V6" i="12"/>
  <c r="W6" i="12"/>
  <c r="X6" i="12"/>
  <c r="Y6" i="12"/>
  <c r="Z6" i="12"/>
  <c r="AA6" i="12"/>
  <c r="AB6" i="12"/>
  <c r="AC6" i="12"/>
  <c r="AD6" i="12"/>
  <c r="B7" i="12"/>
  <c r="C7" i="12"/>
  <c r="D7" i="12"/>
  <c r="E7" i="12"/>
  <c r="F7" i="12"/>
  <c r="G7" i="12"/>
  <c r="H7" i="12"/>
  <c r="I7" i="12"/>
  <c r="J7" i="12"/>
  <c r="K7" i="12"/>
  <c r="L7" i="12"/>
  <c r="M7" i="12"/>
  <c r="N7" i="12"/>
  <c r="O7" i="12"/>
  <c r="P7" i="12"/>
  <c r="Q7" i="12"/>
  <c r="R7" i="12"/>
  <c r="S7" i="12"/>
  <c r="T7" i="12"/>
  <c r="U7" i="12"/>
  <c r="V7" i="12"/>
  <c r="W7" i="12"/>
  <c r="X7" i="12"/>
  <c r="Y7" i="12"/>
  <c r="Z7" i="12"/>
  <c r="AA7" i="12"/>
  <c r="AB7" i="12"/>
  <c r="AC7" i="12"/>
  <c r="AD7" i="12"/>
  <c r="B8" i="12"/>
  <c r="C8" i="12"/>
  <c r="D8" i="12"/>
  <c r="E8" i="12"/>
  <c r="F8" i="12"/>
  <c r="G8" i="12"/>
  <c r="H8" i="12"/>
  <c r="I8" i="12"/>
  <c r="J8" i="12"/>
  <c r="K8" i="12"/>
  <c r="L8" i="12"/>
  <c r="M8" i="12"/>
  <c r="N8" i="12"/>
  <c r="O8" i="12"/>
  <c r="P8" i="12"/>
  <c r="Q8" i="12"/>
  <c r="R8" i="12"/>
  <c r="S8" i="12"/>
  <c r="T8" i="12"/>
  <c r="U8" i="12"/>
  <c r="V8" i="12"/>
  <c r="W8" i="12"/>
  <c r="X8" i="12"/>
  <c r="Y8" i="12"/>
  <c r="Z8" i="12"/>
  <c r="AA8" i="12"/>
  <c r="AB8" i="12"/>
  <c r="AC8" i="12"/>
  <c r="AD8" i="12"/>
  <c r="B9" i="12"/>
  <c r="C9" i="12"/>
  <c r="D9" i="12"/>
  <c r="E9" i="12"/>
  <c r="F9" i="12"/>
  <c r="G9" i="12"/>
  <c r="H9" i="12"/>
  <c r="I9" i="12"/>
  <c r="J9" i="12"/>
  <c r="K9" i="12"/>
  <c r="L9" i="12"/>
  <c r="M9" i="12"/>
  <c r="N9" i="12"/>
  <c r="O9" i="12"/>
  <c r="P9" i="12"/>
  <c r="Q9" i="12"/>
  <c r="R9" i="12"/>
  <c r="S9" i="12"/>
  <c r="T9" i="12"/>
  <c r="U9" i="12"/>
  <c r="V9" i="12"/>
  <c r="W9" i="12"/>
  <c r="X9" i="12"/>
  <c r="Y9" i="12"/>
  <c r="Z9" i="12"/>
  <c r="AA9" i="12"/>
  <c r="AB9" i="12"/>
  <c r="AC9" i="12"/>
  <c r="AD9" i="12"/>
  <c r="B10" i="12"/>
  <c r="C10" i="12"/>
  <c r="D10" i="12"/>
  <c r="E10" i="12"/>
  <c r="F10" i="12"/>
  <c r="G10" i="12"/>
  <c r="H10" i="12"/>
  <c r="I10" i="12"/>
  <c r="J10" i="12"/>
  <c r="K10" i="12"/>
  <c r="L10" i="12"/>
  <c r="M10" i="12"/>
  <c r="N10" i="12"/>
  <c r="O10" i="12"/>
  <c r="P10" i="12"/>
  <c r="Q10" i="12"/>
  <c r="R10" i="12"/>
  <c r="S10" i="12"/>
  <c r="T10" i="12"/>
  <c r="U10" i="12"/>
  <c r="V10" i="12"/>
  <c r="W10" i="12"/>
  <c r="X10" i="12"/>
  <c r="Y10" i="12"/>
  <c r="Z10" i="12"/>
  <c r="AA10" i="12"/>
  <c r="AB10" i="12"/>
  <c r="AC10" i="12"/>
  <c r="AD10" i="12"/>
  <c r="B11" i="12"/>
  <c r="C11" i="12"/>
  <c r="D11" i="12"/>
  <c r="E11" i="12"/>
  <c r="F11" i="12"/>
  <c r="G11" i="12"/>
  <c r="H11" i="12"/>
  <c r="I11" i="12"/>
  <c r="J11" i="12"/>
  <c r="K11" i="12"/>
  <c r="L11" i="12"/>
  <c r="M11" i="12"/>
  <c r="N11" i="12"/>
  <c r="O11" i="12"/>
  <c r="P11" i="12"/>
  <c r="Q11" i="12"/>
  <c r="R11" i="12"/>
  <c r="S11" i="12"/>
  <c r="T11" i="12"/>
  <c r="U11" i="12"/>
  <c r="V11" i="12"/>
  <c r="W11" i="12"/>
  <c r="X11" i="12"/>
  <c r="Y11" i="12"/>
  <c r="Z11" i="12"/>
  <c r="AA11" i="12"/>
  <c r="AB11" i="12"/>
  <c r="AC11" i="12"/>
  <c r="AD11" i="12"/>
  <c r="B12" i="12"/>
  <c r="C12" i="12"/>
  <c r="D12" i="12"/>
  <c r="E12" i="12"/>
  <c r="F12" i="12"/>
  <c r="G12" i="12"/>
  <c r="H12" i="12"/>
  <c r="I12" i="12"/>
  <c r="J12" i="12"/>
  <c r="K12" i="12"/>
  <c r="L12" i="12"/>
  <c r="M12" i="12"/>
  <c r="N12" i="12"/>
  <c r="O12" i="12"/>
  <c r="P12" i="12"/>
  <c r="Q12" i="12"/>
  <c r="R12" i="12"/>
  <c r="S12" i="12"/>
  <c r="T12" i="12"/>
  <c r="U12" i="12"/>
  <c r="V12" i="12"/>
  <c r="W12" i="12"/>
  <c r="X12" i="12"/>
  <c r="Y12" i="12"/>
  <c r="Z12" i="12"/>
  <c r="AA12" i="12"/>
  <c r="AB12" i="12"/>
  <c r="AC12" i="12"/>
  <c r="AD12" i="12"/>
  <c r="B13" i="12"/>
  <c r="C13" i="12"/>
  <c r="D13" i="12"/>
  <c r="E13" i="12"/>
  <c r="F13" i="12"/>
  <c r="G13" i="12"/>
  <c r="H13" i="12"/>
  <c r="I13" i="12"/>
  <c r="J13" i="12"/>
  <c r="K13" i="12"/>
  <c r="L13" i="12"/>
  <c r="M13" i="12"/>
  <c r="N13" i="12"/>
  <c r="O13" i="12"/>
  <c r="P13" i="12"/>
  <c r="Q13" i="12"/>
  <c r="R13" i="12"/>
  <c r="S13" i="12"/>
  <c r="T13" i="12"/>
  <c r="U13" i="12"/>
  <c r="V13" i="12"/>
  <c r="W13" i="12"/>
  <c r="X13" i="12"/>
  <c r="Y13" i="12"/>
  <c r="Z13" i="12"/>
  <c r="AA13" i="12"/>
  <c r="AB13" i="12"/>
  <c r="AC13" i="12"/>
  <c r="AD13" i="12"/>
  <c r="B14" i="12"/>
  <c r="C14" i="12"/>
  <c r="D14" i="12"/>
  <c r="E14" i="12"/>
  <c r="F14" i="12"/>
  <c r="G14" i="12"/>
  <c r="H14" i="12"/>
  <c r="I14" i="12"/>
  <c r="J14" i="12"/>
  <c r="K14" i="12"/>
  <c r="L14" i="12"/>
  <c r="M14" i="12"/>
  <c r="N14" i="12"/>
  <c r="O14" i="12"/>
  <c r="P14" i="12"/>
  <c r="Q14" i="12"/>
  <c r="R14" i="12"/>
  <c r="S14" i="12"/>
  <c r="T14" i="12"/>
  <c r="U14" i="12"/>
  <c r="V14" i="12"/>
  <c r="W14" i="12"/>
  <c r="X14" i="12"/>
  <c r="Y14" i="12"/>
  <c r="Z14" i="12"/>
  <c r="AA14" i="12"/>
  <c r="AB14" i="12"/>
  <c r="AC14" i="12"/>
  <c r="AD14" i="12"/>
  <c r="B15" i="12"/>
  <c r="C15" i="12"/>
  <c r="D15" i="12"/>
  <c r="E15" i="12"/>
  <c r="F15" i="12"/>
  <c r="G15" i="12"/>
  <c r="H15" i="12"/>
  <c r="I15" i="12"/>
  <c r="J15" i="12"/>
  <c r="K15" i="12"/>
  <c r="L15" i="12"/>
  <c r="M15" i="12"/>
  <c r="N15" i="12"/>
  <c r="O15" i="12"/>
  <c r="P15" i="12"/>
  <c r="Q15" i="12"/>
  <c r="R15" i="12"/>
  <c r="S15" i="12"/>
  <c r="T15" i="12"/>
  <c r="U15" i="12"/>
  <c r="V15" i="12"/>
  <c r="W15" i="12"/>
  <c r="X15" i="12"/>
  <c r="Y15" i="12"/>
  <c r="Z15" i="12"/>
  <c r="AA15" i="12"/>
  <c r="AB15" i="12"/>
  <c r="AC15" i="12"/>
  <c r="AD15" i="12"/>
  <c r="B16" i="12"/>
  <c r="C16" i="12"/>
  <c r="D16" i="12"/>
  <c r="E16" i="12"/>
  <c r="F16" i="12"/>
  <c r="G16" i="12"/>
  <c r="H16" i="12"/>
  <c r="I16" i="12"/>
  <c r="J16" i="12"/>
  <c r="K16" i="12"/>
  <c r="L16" i="12"/>
  <c r="M16" i="12"/>
  <c r="N16" i="12"/>
  <c r="O16" i="12"/>
  <c r="P16" i="12"/>
  <c r="Q16" i="12"/>
  <c r="R16" i="12"/>
  <c r="S16" i="12"/>
  <c r="T16" i="12"/>
  <c r="U16" i="12"/>
  <c r="V16" i="12"/>
  <c r="W16" i="12"/>
  <c r="X16" i="12"/>
  <c r="Y16" i="12"/>
  <c r="Z16" i="12"/>
  <c r="AA16" i="12"/>
  <c r="AB16" i="12"/>
  <c r="AC16" i="12"/>
  <c r="AD16" i="12"/>
  <c r="B17" i="12"/>
  <c r="C17" i="12"/>
  <c r="D17" i="12"/>
  <c r="E17" i="12"/>
  <c r="F17" i="12"/>
  <c r="G17" i="12"/>
  <c r="H17" i="12"/>
  <c r="I17" i="12"/>
  <c r="J17" i="12"/>
  <c r="K17" i="12"/>
  <c r="L17" i="12"/>
  <c r="M17" i="12"/>
  <c r="N17" i="12"/>
  <c r="O17" i="12"/>
  <c r="P17" i="12"/>
  <c r="Q17" i="12"/>
  <c r="R17" i="12"/>
  <c r="S17" i="12"/>
  <c r="T17" i="12"/>
  <c r="U17" i="12"/>
  <c r="V17" i="12"/>
  <c r="W17" i="12"/>
  <c r="X17" i="12"/>
  <c r="Y17" i="12"/>
  <c r="Z17" i="12"/>
  <c r="AA17" i="12"/>
  <c r="AB17" i="12"/>
  <c r="AC17" i="12"/>
  <c r="AD17" i="12"/>
  <c r="B18" i="12"/>
  <c r="C18" i="12"/>
  <c r="D18" i="12"/>
  <c r="E18" i="12"/>
  <c r="F18" i="12"/>
  <c r="G18" i="12"/>
  <c r="H18" i="12"/>
  <c r="I18" i="12"/>
  <c r="J18" i="12"/>
  <c r="K18" i="12"/>
  <c r="L18" i="12"/>
  <c r="M18" i="12"/>
  <c r="N18" i="12"/>
  <c r="O18" i="12"/>
  <c r="P18" i="12"/>
  <c r="Q18" i="12"/>
  <c r="R18" i="12"/>
  <c r="S18" i="12"/>
  <c r="T18" i="12"/>
  <c r="U18" i="12"/>
  <c r="V18" i="12"/>
  <c r="W18" i="12"/>
  <c r="X18" i="12"/>
  <c r="Y18" i="12"/>
  <c r="Z18" i="12"/>
  <c r="AA18" i="12"/>
  <c r="AB18" i="12"/>
  <c r="AC18" i="12"/>
  <c r="AD18" i="12"/>
  <c r="B19" i="12"/>
  <c r="C19" i="12"/>
  <c r="D19" i="12"/>
  <c r="E19" i="12"/>
  <c r="F19" i="12"/>
  <c r="G19" i="12"/>
  <c r="H19" i="12"/>
  <c r="I19" i="12"/>
  <c r="J19" i="12"/>
  <c r="K19" i="12"/>
  <c r="L19" i="12"/>
  <c r="M19" i="12"/>
  <c r="N19" i="12"/>
  <c r="O19" i="12"/>
  <c r="P19" i="12"/>
  <c r="Q19" i="12"/>
  <c r="R19" i="12"/>
  <c r="S19" i="12"/>
  <c r="T19" i="12"/>
  <c r="U19" i="12"/>
  <c r="V19" i="12"/>
  <c r="W19" i="12"/>
  <c r="X19" i="12"/>
  <c r="Y19" i="12"/>
  <c r="Z19" i="12"/>
  <c r="AA19" i="12"/>
  <c r="AB19" i="12"/>
  <c r="AC19" i="12"/>
  <c r="AD19" i="12"/>
  <c r="B20" i="12"/>
  <c r="C20" i="12"/>
  <c r="D20" i="12"/>
  <c r="E20" i="12"/>
  <c r="F20" i="12"/>
  <c r="G20" i="12"/>
  <c r="H20" i="12"/>
  <c r="I20" i="12"/>
  <c r="J20" i="12"/>
  <c r="K20" i="12"/>
  <c r="L20" i="12"/>
  <c r="M20" i="12"/>
  <c r="N20" i="12"/>
  <c r="O20" i="12"/>
  <c r="P20" i="12"/>
  <c r="Q20" i="12"/>
  <c r="R20" i="12"/>
  <c r="S20" i="12"/>
  <c r="T20" i="12"/>
  <c r="U20" i="12"/>
  <c r="V20" i="12"/>
  <c r="W20" i="12"/>
  <c r="X20" i="12"/>
  <c r="Y20" i="12"/>
  <c r="Z20" i="12"/>
  <c r="AA20" i="12"/>
  <c r="AB20" i="12"/>
  <c r="AC20" i="12"/>
  <c r="AD20" i="12"/>
  <c r="B21" i="12"/>
  <c r="C21" i="12"/>
  <c r="D21" i="12"/>
  <c r="E21" i="12"/>
  <c r="F21" i="12"/>
  <c r="G21" i="12"/>
  <c r="H21" i="12"/>
  <c r="I21" i="12"/>
  <c r="J21" i="12"/>
  <c r="K21" i="12"/>
  <c r="L21" i="12"/>
  <c r="M21" i="12"/>
  <c r="N21" i="12"/>
  <c r="O21" i="12"/>
  <c r="P21" i="12"/>
  <c r="Q21" i="12"/>
  <c r="R21" i="12"/>
  <c r="S21" i="12"/>
  <c r="T21" i="12"/>
  <c r="U21" i="12"/>
  <c r="V21" i="12"/>
  <c r="W21" i="12"/>
  <c r="X21" i="12"/>
  <c r="Y21" i="12"/>
  <c r="Z21" i="12"/>
  <c r="AA21" i="12"/>
  <c r="AB21" i="12"/>
  <c r="AC21" i="12"/>
  <c r="AD21" i="12"/>
  <c r="B22" i="12"/>
  <c r="C22" i="12"/>
  <c r="D22" i="12"/>
  <c r="E22" i="12"/>
  <c r="F22" i="12"/>
  <c r="G22" i="12"/>
  <c r="H22" i="12"/>
  <c r="I22" i="12"/>
  <c r="J22" i="12"/>
  <c r="K22" i="12"/>
  <c r="L22" i="12"/>
  <c r="M22" i="12"/>
  <c r="N22" i="12"/>
  <c r="O22" i="12"/>
  <c r="P22" i="12"/>
  <c r="Q22" i="12"/>
  <c r="R22" i="12"/>
  <c r="S22" i="12"/>
  <c r="T22" i="12"/>
  <c r="U22" i="12"/>
  <c r="V22" i="12"/>
  <c r="W22" i="12"/>
  <c r="X22" i="12"/>
  <c r="Y22" i="12"/>
  <c r="Z22" i="12"/>
  <c r="AA22" i="12"/>
  <c r="AB22" i="12"/>
  <c r="AC22" i="12"/>
  <c r="AD22" i="12"/>
  <c r="B23" i="12"/>
  <c r="C23" i="12"/>
  <c r="D23" i="12"/>
  <c r="E23" i="12"/>
  <c r="F23" i="12"/>
  <c r="G23" i="12"/>
  <c r="H23" i="12"/>
  <c r="I23" i="12"/>
  <c r="J23" i="12"/>
  <c r="K23" i="12"/>
  <c r="L23" i="12"/>
  <c r="M23" i="12"/>
  <c r="N23" i="12"/>
  <c r="O23" i="12"/>
  <c r="P23" i="12"/>
  <c r="Q23" i="12"/>
  <c r="R23" i="12"/>
  <c r="S23" i="12"/>
  <c r="T23" i="12"/>
  <c r="U23" i="12"/>
  <c r="V23" i="12"/>
  <c r="W23" i="12"/>
  <c r="X23" i="12"/>
  <c r="Y23" i="12"/>
  <c r="Z23" i="12"/>
  <c r="AA23" i="12"/>
  <c r="AB23" i="12"/>
  <c r="AC23" i="12"/>
  <c r="AD23" i="12"/>
  <c r="B24" i="12"/>
  <c r="C24" i="12"/>
  <c r="D24" i="12"/>
  <c r="E24" i="12"/>
  <c r="F24" i="12"/>
  <c r="G24" i="12"/>
  <c r="H24" i="12"/>
  <c r="I24" i="12"/>
  <c r="J24" i="12"/>
  <c r="K24" i="12"/>
  <c r="L24" i="12"/>
  <c r="M24" i="12"/>
  <c r="N24" i="12"/>
  <c r="O24" i="12"/>
  <c r="P24" i="12"/>
  <c r="Q24" i="12"/>
  <c r="R24" i="12"/>
  <c r="S24" i="12"/>
  <c r="T24" i="12"/>
  <c r="U24" i="12"/>
  <c r="V24" i="12"/>
  <c r="W24" i="12"/>
  <c r="X24" i="12"/>
  <c r="Y24" i="12"/>
  <c r="Z24" i="12"/>
  <c r="AA24" i="12"/>
  <c r="AB24" i="12"/>
  <c r="AC24" i="12"/>
  <c r="AD24" i="12"/>
  <c r="B25" i="12"/>
  <c r="C25" i="12"/>
  <c r="D25" i="12"/>
  <c r="E25" i="12"/>
  <c r="F25" i="12"/>
  <c r="G25" i="12"/>
  <c r="H25" i="12"/>
  <c r="I25" i="12"/>
  <c r="J25" i="12"/>
  <c r="K25" i="12"/>
  <c r="L25" i="12"/>
  <c r="M25" i="12"/>
  <c r="N25" i="12"/>
  <c r="O25" i="12"/>
  <c r="P25" i="12"/>
  <c r="Q25" i="12"/>
  <c r="R25" i="12"/>
  <c r="S25" i="12"/>
  <c r="T25" i="12"/>
  <c r="U25" i="12"/>
  <c r="V25" i="12"/>
  <c r="W25" i="12"/>
  <c r="X25" i="12"/>
  <c r="Y25" i="12"/>
  <c r="Z25" i="12"/>
  <c r="AA25" i="12"/>
  <c r="AB25" i="12"/>
  <c r="AC25" i="12"/>
  <c r="AD25" i="12"/>
  <c r="A17" i="12"/>
  <c r="A18" i="12" s="1"/>
  <c r="A19" i="12" s="1"/>
  <c r="A20" i="12" s="1"/>
  <c r="A21" i="12" s="1"/>
  <c r="A22" i="12" s="1"/>
  <c r="A23" i="12" s="1"/>
  <c r="A24" i="12" s="1"/>
  <c r="A25" i="12" s="1"/>
  <c r="B4" i="30"/>
  <c r="C4" i="30"/>
  <c r="D4" i="30"/>
  <c r="E4" i="30"/>
  <c r="F4" i="30"/>
  <c r="G4" i="30"/>
  <c r="H4" i="30"/>
  <c r="I4" i="30"/>
  <c r="J4" i="30"/>
  <c r="K4" i="30"/>
  <c r="L4" i="30"/>
  <c r="M4" i="30"/>
  <c r="N4" i="30"/>
  <c r="O4" i="30"/>
  <c r="P4" i="30"/>
  <c r="Q4" i="30"/>
  <c r="R4" i="30"/>
  <c r="S4" i="30"/>
  <c r="T4" i="30"/>
  <c r="U4" i="30"/>
  <c r="V4" i="30"/>
  <c r="W4" i="30"/>
  <c r="X4" i="30"/>
  <c r="Y4" i="30"/>
  <c r="Z4" i="30"/>
  <c r="AA4" i="30"/>
  <c r="AB4" i="30"/>
  <c r="AC4" i="30"/>
  <c r="AD4" i="30"/>
  <c r="B5" i="30"/>
  <c r="C5" i="30"/>
  <c r="D5" i="30"/>
  <c r="E5" i="30"/>
  <c r="F5" i="30"/>
  <c r="G5" i="30"/>
  <c r="H5" i="30"/>
  <c r="I5" i="30"/>
  <c r="J5" i="30"/>
  <c r="K5" i="30"/>
  <c r="L5" i="30"/>
  <c r="M5" i="30"/>
  <c r="N5" i="30"/>
  <c r="O5" i="30"/>
  <c r="P5" i="30"/>
  <c r="Q5" i="30"/>
  <c r="R5" i="30"/>
  <c r="S5" i="30"/>
  <c r="T5" i="30"/>
  <c r="U5" i="30"/>
  <c r="V5" i="30"/>
  <c r="W5" i="30"/>
  <c r="X5" i="30"/>
  <c r="Y5" i="30"/>
  <c r="Z5" i="30"/>
  <c r="AA5" i="30"/>
  <c r="AB5" i="30"/>
  <c r="AC5" i="30"/>
  <c r="AD5" i="30"/>
  <c r="B6" i="30"/>
  <c r="C6" i="30"/>
  <c r="D6" i="30"/>
  <c r="E6" i="30"/>
  <c r="F6" i="30"/>
  <c r="T6" i="30" s="1"/>
  <c r="G6" i="30"/>
  <c r="H6" i="30"/>
  <c r="I6" i="30"/>
  <c r="J6" i="30"/>
  <c r="X6" i="30" s="1"/>
  <c r="K6" i="30"/>
  <c r="L6" i="30"/>
  <c r="M6" i="30"/>
  <c r="N6" i="30"/>
  <c r="AB6" i="30" s="1"/>
  <c r="O6" i="30"/>
  <c r="P6" i="30"/>
  <c r="Q6" i="30"/>
  <c r="R6" i="30"/>
  <c r="S6" i="30"/>
  <c r="U6" i="30"/>
  <c r="V6" i="30"/>
  <c r="W6" i="30"/>
  <c r="Y6" i="30"/>
  <c r="Z6" i="30"/>
  <c r="AA6" i="30"/>
  <c r="AC6" i="30"/>
  <c r="AD6" i="30"/>
  <c r="B7" i="30"/>
  <c r="C7" i="30"/>
  <c r="D7" i="30"/>
  <c r="E7" i="30"/>
  <c r="S7" i="30" s="1"/>
  <c r="F7" i="30"/>
  <c r="G7" i="30"/>
  <c r="H7" i="30"/>
  <c r="I7" i="30"/>
  <c r="W7" i="30" s="1"/>
  <c r="J7" i="30"/>
  <c r="K7" i="30"/>
  <c r="L7" i="30"/>
  <c r="M7" i="30"/>
  <c r="AA7" i="30" s="1"/>
  <c r="N7" i="30"/>
  <c r="O7" i="30"/>
  <c r="P7" i="30"/>
  <c r="Q7" i="30"/>
  <c r="R7" i="30"/>
  <c r="T7" i="30"/>
  <c r="U7" i="30"/>
  <c r="V7" i="30"/>
  <c r="X7" i="30"/>
  <c r="Y7" i="30"/>
  <c r="Z7" i="30"/>
  <c r="AB7" i="30"/>
  <c r="AC7" i="30"/>
  <c r="AD7" i="30"/>
  <c r="B8" i="30"/>
  <c r="C8" i="30"/>
  <c r="D8" i="30"/>
  <c r="R8" i="30" s="1"/>
  <c r="E8" i="30"/>
  <c r="F8" i="30"/>
  <c r="G8" i="30"/>
  <c r="H8" i="30"/>
  <c r="V8" i="30" s="1"/>
  <c r="I8" i="30"/>
  <c r="J8" i="30"/>
  <c r="K8" i="30"/>
  <c r="L8" i="30"/>
  <c r="Z8" i="30" s="1"/>
  <c r="M8" i="30"/>
  <c r="N8" i="30"/>
  <c r="O8" i="30"/>
  <c r="P8" i="30"/>
  <c r="AD8" i="30" s="1"/>
  <c r="Q8" i="30"/>
  <c r="S8" i="30"/>
  <c r="T8" i="30"/>
  <c r="U8" i="30"/>
  <c r="W8" i="30"/>
  <c r="X8" i="30"/>
  <c r="Y8" i="30"/>
  <c r="AA8" i="30"/>
  <c r="AB8" i="30"/>
  <c r="AC8" i="30"/>
  <c r="B9" i="30"/>
  <c r="C9" i="30"/>
  <c r="Q9" i="30" s="1"/>
  <c r="D9" i="30"/>
  <c r="E9" i="30"/>
  <c r="F9" i="30"/>
  <c r="G9" i="30"/>
  <c r="U9" i="30" s="1"/>
  <c r="H9" i="30"/>
  <c r="V9" i="30" s="1"/>
  <c r="I9" i="30"/>
  <c r="J9" i="30"/>
  <c r="K9" i="30"/>
  <c r="Y9" i="30" s="1"/>
  <c r="L9" i="30"/>
  <c r="Z9" i="30" s="1"/>
  <c r="M9" i="30"/>
  <c r="N9" i="30"/>
  <c r="O9" i="30"/>
  <c r="AC9" i="30" s="1"/>
  <c r="P9" i="30"/>
  <c r="AD9" i="30" s="1"/>
  <c r="R9" i="30"/>
  <c r="S9" i="30"/>
  <c r="T9" i="30"/>
  <c r="W9" i="30"/>
  <c r="X9" i="30"/>
  <c r="AA9" i="30"/>
  <c r="AB9" i="30"/>
  <c r="B10" i="30"/>
  <c r="C10" i="30"/>
  <c r="Q10" i="30" s="1"/>
  <c r="D10" i="30"/>
  <c r="E10" i="30"/>
  <c r="F10" i="30"/>
  <c r="T10" i="30" s="1"/>
  <c r="G10" i="30"/>
  <c r="U10" i="30" s="1"/>
  <c r="H10" i="30"/>
  <c r="I10" i="30"/>
  <c r="J10" i="30"/>
  <c r="X10" i="30" s="1"/>
  <c r="K10" i="30"/>
  <c r="Y10" i="30" s="1"/>
  <c r="L10" i="30"/>
  <c r="M10" i="30"/>
  <c r="N10" i="30"/>
  <c r="AB10" i="30" s="1"/>
  <c r="O10" i="30"/>
  <c r="AC10" i="30" s="1"/>
  <c r="P10" i="30"/>
  <c r="R10" i="30"/>
  <c r="S10" i="30"/>
  <c r="V10" i="30"/>
  <c r="W10" i="30"/>
  <c r="Z10" i="30"/>
  <c r="AA10" i="30"/>
  <c r="AD10" i="30"/>
  <c r="B11" i="30"/>
  <c r="C11" i="30"/>
  <c r="D11" i="30"/>
  <c r="E11" i="30"/>
  <c r="S11" i="30" s="1"/>
  <c r="F11" i="30"/>
  <c r="T11" i="30" s="1"/>
  <c r="G11" i="30"/>
  <c r="H11" i="30"/>
  <c r="I11" i="30"/>
  <c r="W11" i="30" s="1"/>
  <c r="J11" i="30"/>
  <c r="X11" i="30" s="1"/>
  <c r="K11" i="30"/>
  <c r="L11" i="30"/>
  <c r="M11" i="30"/>
  <c r="AA11" i="30" s="1"/>
  <c r="N11" i="30"/>
  <c r="AB11" i="30" s="1"/>
  <c r="O11" i="30"/>
  <c r="P11" i="30"/>
  <c r="Q11" i="30"/>
  <c r="R11" i="30"/>
  <c r="U11" i="30"/>
  <c r="V11" i="30"/>
  <c r="Y11" i="30"/>
  <c r="Z11" i="30"/>
  <c r="AC11" i="30"/>
  <c r="AD11" i="30"/>
  <c r="B12" i="30"/>
  <c r="C12" i="30"/>
  <c r="D12" i="30"/>
  <c r="R12" i="30" s="1"/>
  <c r="E12" i="30"/>
  <c r="S12" i="30" s="1"/>
  <c r="F12" i="30"/>
  <c r="G12" i="30"/>
  <c r="H12" i="30"/>
  <c r="V12" i="30" s="1"/>
  <c r="I12" i="30"/>
  <c r="W12" i="30" s="1"/>
  <c r="J12" i="30"/>
  <c r="K12" i="30"/>
  <c r="L12" i="30"/>
  <c r="Z12" i="30" s="1"/>
  <c r="M12" i="30"/>
  <c r="AA12" i="30" s="1"/>
  <c r="N12" i="30"/>
  <c r="O12" i="30"/>
  <c r="P12" i="30"/>
  <c r="AD12" i="30" s="1"/>
  <c r="Q12" i="30"/>
  <c r="T12" i="30"/>
  <c r="U12" i="30"/>
  <c r="X12" i="30"/>
  <c r="Y12" i="30"/>
  <c r="AB12" i="30"/>
  <c r="AC12" i="30"/>
  <c r="B13" i="30"/>
  <c r="C13" i="30"/>
  <c r="Q13" i="30" s="1"/>
  <c r="D13" i="30"/>
  <c r="R13" i="30" s="1"/>
  <c r="E13" i="30"/>
  <c r="F13" i="30"/>
  <c r="G13" i="30"/>
  <c r="U13" i="30" s="1"/>
  <c r="H13" i="30"/>
  <c r="V13" i="30" s="1"/>
  <c r="I13" i="30"/>
  <c r="J13" i="30"/>
  <c r="K13" i="30"/>
  <c r="Y13" i="30" s="1"/>
  <c r="L13" i="30"/>
  <c r="Z13" i="30" s="1"/>
  <c r="M13" i="30"/>
  <c r="N13" i="30"/>
  <c r="O13" i="30"/>
  <c r="AC13" i="30" s="1"/>
  <c r="P13" i="30"/>
  <c r="AD13" i="30" s="1"/>
  <c r="S13" i="30"/>
  <c r="T13" i="30"/>
  <c r="W13" i="30"/>
  <c r="X13" i="30"/>
  <c r="AA13" i="30"/>
  <c r="AB13" i="30"/>
  <c r="B14" i="30"/>
  <c r="C14" i="30"/>
  <c r="Q14" i="30" s="1"/>
  <c r="D14" i="30"/>
  <c r="E14" i="30"/>
  <c r="F14" i="30"/>
  <c r="T14" i="30" s="1"/>
  <c r="G14" i="30"/>
  <c r="U14" i="30" s="1"/>
  <c r="H14" i="30"/>
  <c r="I14" i="30"/>
  <c r="J14" i="30"/>
  <c r="X14" i="30" s="1"/>
  <c r="K14" i="30"/>
  <c r="Y14" i="30" s="1"/>
  <c r="L14" i="30"/>
  <c r="M14" i="30"/>
  <c r="N14" i="30"/>
  <c r="AB14" i="30" s="1"/>
  <c r="O14" i="30"/>
  <c r="AC14" i="30" s="1"/>
  <c r="P14" i="30"/>
  <c r="R14" i="30"/>
  <c r="S14" i="30"/>
  <c r="V14" i="30"/>
  <c r="W14" i="30"/>
  <c r="Z14" i="30"/>
  <c r="AA14" i="30"/>
  <c r="AD14" i="30"/>
  <c r="B15" i="30"/>
  <c r="C15" i="30"/>
  <c r="D15" i="30"/>
  <c r="E15" i="30"/>
  <c r="S15" i="30" s="1"/>
  <c r="F15" i="30"/>
  <c r="T15" i="30" s="1"/>
  <c r="G15" i="30"/>
  <c r="H15" i="30"/>
  <c r="I15" i="30"/>
  <c r="W15" i="30" s="1"/>
  <c r="J15" i="30"/>
  <c r="X15" i="30" s="1"/>
  <c r="K15" i="30"/>
  <c r="L15" i="30"/>
  <c r="M15" i="30"/>
  <c r="AA15" i="30" s="1"/>
  <c r="N15" i="30"/>
  <c r="AB15" i="30" s="1"/>
  <c r="O15" i="30"/>
  <c r="P15" i="30"/>
  <c r="Q15" i="30"/>
  <c r="R15" i="30"/>
  <c r="U15" i="30"/>
  <c r="V15" i="30"/>
  <c r="Y15" i="30"/>
  <c r="Z15" i="30"/>
  <c r="AC15" i="30"/>
  <c r="AD15" i="30"/>
  <c r="B16" i="30"/>
  <c r="C16" i="30"/>
  <c r="D16" i="30"/>
  <c r="R16" i="30" s="1"/>
  <c r="E16" i="30"/>
  <c r="S16" i="30" s="1"/>
  <c r="F16" i="30"/>
  <c r="G16" i="30"/>
  <c r="H16" i="30"/>
  <c r="V16" i="30" s="1"/>
  <c r="I16" i="30"/>
  <c r="W16" i="30" s="1"/>
  <c r="J16" i="30"/>
  <c r="K16" i="30"/>
  <c r="L16" i="30"/>
  <c r="Z16" i="30" s="1"/>
  <c r="M16" i="30"/>
  <c r="AA16" i="30" s="1"/>
  <c r="N16" i="30"/>
  <c r="O16" i="30"/>
  <c r="P16" i="30"/>
  <c r="AD16" i="30" s="1"/>
  <c r="Q16" i="30"/>
  <c r="T16" i="30"/>
  <c r="U16" i="30"/>
  <c r="X16" i="30"/>
  <c r="Y16" i="30"/>
  <c r="AB16" i="30"/>
  <c r="AC16" i="30"/>
  <c r="B17" i="30"/>
  <c r="C17" i="30"/>
  <c r="Q17" i="30" s="1"/>
  <c r="D17" i="30"/>
  <c r="R17" i="30" s="1"/>
  <c r="E17" i="30"/>
  <c r="F17" i="30"/>
  <c r="G17" i="30"/>
  <c r="U17" i="30" s="1"/>
  <c r="H17" i="30"/>
  <c r="V17" i="30" s="1"/>
  <c r="I17" i="30"/>
  <c r="J17" i="30"/>
  <c r="K17" i="30"/>
  <c r="Y17" i="30" s="1"/>
  <c r="L17" i="30"/>
  <c r="Z17" i="30" s="1"/>
  <c r="M17" i="30"/>
  <c r="N17" i="30"/>
  <c r="O17" i="30"/>
  <c r="AC17" i="30" s="1"/>
  <c r="P17" i="30"/>
  <c r="AD17" i="30" s="1"/>
  <c r="S17" i="30"/>
  <c r="T17" i="30"/>
  <c r="W17" i="30"/>
  <c r="X17" i="30"/>
  <c r="AA17" i="30"/>
  <c r="AB17" i="30"/>
  <c r="B18" i="30"/>
  <c r="C18" i="30"/>
  <c r="Q18" i="30" s="1"/>
  <c r="D18" i="30"/>
  <c r="E18" i="30"/>
  <c r="F18" i="30"/>
  <c r="T18" i="30" s="1"/>
  <c r="G18" i="30"/>
  <c r="U18" i="30" s="1"/>
  <c r="H18" i="30"/>
  <c r="I18" i="30"/>
  <c r="J18" i="30"/>
  <c r="X18" i="30" s="1"/>
  <c r="K18" i="30"/>
  <c r="Y18" i="30" s="1"/>
  <c r="L18" i="30"/>
  <c r="M18" i="30"/>
  <c r="N18" i="30"/>
  <c r="AB18" i="30" s="1"/>
  <c r="O18" i="30"/>
  <c r="AC18" i="30" s="1"/>
  <c r="P18" i="30"/>
  <c r="R18" i="30"/>
  <c r="S18" i="30"/>
  <c r="V18" i="30"/>
  <c r="W18" i="30"/>
  <c r="Z18" i="30"/>
  <c r="AA18" i="30"/>
  <c r="AD18" i="30"/>
  <c r="B19" i="30"/>
  <c r="C19" i="30"/>
  <c r="D19" i="30"/>
  <c r="E19" i="30"/>
  <c r="S19" i="30" s="1"/>
  <c r="F19" i="30"/>
  <c r="T19" i="30" s="1"/>
  <c r="G19" i="30"/>
  <c r="H19" i="30"/>
  <c r="I19" i="30"/>
  <c r="W19" i="30" s="1"/>
  <c r="J19" i="30"/>
  <c r="X19" i="30" s="1"/>
  <c r="K19" i="30"/>
  <c r="L19" i="30"/>
  <c r="M19" i="30"/>
  <c r="AA19" i="30" s="1"/>
  <c r="N19" i="30"/>
  <c r="AB19" i="30" s="1"/>
  <c r="O19" i="30"/>
  <c r="P19" i="30"/>
  <c r="Q19" i="30"/>
  <c r="R19" i="30"/>
  <c r="U19" i="30"/>
  <c r="V19" i="30"/>
  <c r="Y19" i="30"/>
  <c r="Z19" i="30"/>
  <c r="AC19" i="30"/>
  <c r="AD19" i="30"/>
  <c r="B20" i="30"/>
  <c r="C20" i="30"/>
  <c r="D20" i="30"/>
  <c r="R20" i="30" s="1"/>
  <c r="E20" i="30"/>
  <c r="S20" i="30" s="1"/>
  <c r="F20" i="30"/>
  <c r="G20" i="30"/>
  <c r="H20" i="30"/>
  <c r="V20" i="30" s="1"/>
  <c r="I20" i="30"/>
  <c r="W20" i="30" s="1"/>
  <c r="J20" i="30"/>
  <c r="K20" i="30"/>
  <c r="L20" i="30"/>
  <c r="Z20" i="30" s="1"/>
  <c r="M20" i="30"/>
  <c r="AA20" i="30" s="1"/>
  <c r="N20" i="30"/>
  <c r="O20" i="30"/>
  <c r="P20" i="30"/>
  <c r="AD20" i="30" s="1"/>
  <c r="Q20" i="30"/>
  <c r="T20" i="30"/>
  <c r="U20" i="30"/>
  <c r="X20" i="30"/>
  <c r="Y20" i="30"/>
  <c r="AB20" i="30"/>
  <c r="AC20" i="30"/>
  <c r="B21" i="30"/>
  <c r="C21" i="30"/>
  <c r="Q21" i="30" s="1"/>
  <c r="D21" i="30"/>
  <c r="R21" i="30" s="1"/>
  <c r="E21" i="30"/>
  <c r="F21" i="30"/>
  <c r="G21" i="30"/>
  <c r="U21" i="30" s="1"/>
  <c r="H21" i="30"/>
  <c r="V21" i="30" s="1"/>
  <c r="I21" i="30"/>
  <c r="J21" i="30"/>
  <c r="K21" i="30"/>
  <c r="Y21" i="30" s="1"/>
  <c r="L21" i="30"/>
  <c r="Z21" i="30" s="1"/>
  <c r="M21" i="30"/>
  <c r="N21" i="30"/>
  <c r="O21" i="30"/>
  <c r="AC21" i="30" s="1"/>
  <c r="P21" i="30"/>
  <c r="AD21" i="30" s="1"/>
  <c r="S21" i="30"/>
  <c r="T21" i="30"/>
  <c r="W21" i="30"/>
  <c r="X21" i="30"/>
  <c r="AA21" i="30"/>
  <c r="AB21" i="30"/>
  <c r="B22" i="30"/>
  <c r="C22" i="30"/>
  <c r="Q22" i="30" s="1"/>
  <c r="D22" i="30"/>
  <c r="E22" i="30"/>
  <c r="F22" i="30"/>
  <c r="T22" i="30" s="1"/>
  <c r="G22" i="30"/>
  <c r="U22" i="30" s="1"/>
  <c r="H22" i="30"/>
  <c r="I22" i="30"/>
  <c r="J22" i="30"/>
  <c r="X22" i="30" s="1"/>
  <c r="K22" i="30"/>
  <c r="Y22" i="30" s="1"/>
  <c r="L22" i="30"/>
  <c r="M22" i="30"/>
  <c r="N22" i="30"/>
  <c r="AB22" i="30" s="1"/>
  <c r="O22" i="30"/>
  <c r="AC22" i="30" s="1"/>
  <c r="P22" i="30"/>
  <c r="R22" i="30"/>
  <c r="S22" i="30"/>
  <c r="V22" i="30"/>
  <c r="W22" i="30"/>
  <c r="Z22" i="30"/>
  <c r="AA22" i="30"/>
  <c r="AD22" i="30"/>
  <c r="B23" i="30"/>
  <c r="C23" i="30"/>
  <c r="D23" i="30"/>
  <c r="E23" i="30"/>
  <c r="S23" i="30" s="1"/>
  <c r="F23" i="30"/>
  <c r="T23" i="30" s="1"/>
  <c r="G23" i="30"/>
  <c r="H23" i="30"/>
  <c r="I23" i="30"/>
  <c r="W23" i="30" s="1"/>
  <c r="J23" i="30"/>
  <c r="X23" i="30" s="1"/>
  <c r="K23" i="30"/>
  <c r="L23" i="30"/>
  <c r="M23" i="30"/>
  <c r="AA23" i="30" s="1"/>
  <c r="N23" i="30"/>
  <c r="AB23" i="30" s="1"/>
  <c r="O23" i="30"/>
  <c r="P23" i="30"/>
  <c r="Q23" i="30"/>
  <c r="R23" i="30"/>
  <c r="U23" i="30"/>
  <c r="V23" i="30"/>
  <c r="Y23" i="30"/>
  <c r="Z23" i="30"/>
  <c r="AC23" i="30"/>
  <c r="AD23" i="30"/>
  <c r="B24" i="30"/>
  <c r="C24" i="30"/>
  <c r="D24" i="30"/>
  <c r="R24" i="30" s="1"/>
  <c r="E24" i="30"/>
  <c r="S24" i="30" s="1"/>
  <c r="F24" i="30"/>
  <c r="G24" i="30"/>
  <c r="H24" i="30"/>
  <c r="V24" i="30" s="1"/>
  <c r="I24" i="30"/>
  <c r="W24" i="30" s="1"/>
  <c r="J24" i="30"/>
  <c r="K24" i="30"/>
  <c r="L24" i="30"/>
  <c r="Z24" i="30" s="1"/>
  <c r="M24" i="30"/>
  <c r="AA24" i="30" s="1"/>
  <c r="N24" i="30"/>
  <c r="O24" i="30"/>
  <c r="P24" i="30"/>
  <c r="AD24" i="30" s="1"/>
  <c r="Q24" i="30"/>
  <c r="T24" i="30"/>
  <c r="U24" i="30"/>
  <c r="X24" i="30"/>
  <c r="Y24" i="30"/>
  <c r="AB24" i="30"/>
  <c r="AC24" i="30"/>
  <c r="B25" i="30"/>
  <c r="C25" i="30"/>
  <c r="Q25" i="30" s="1"/>
  <c r="D25" i="30"/>
  <c r="R25" i="30" s="1"/>
  <c r="E25" i="30"/>
  <c r="F25" i="30"/>
  <c r="G25" i="30"/>
  <c r="U25" i="30" s="1"/>
  <c r="H25" i="30"/>
  <c r="V25" i="30" s="1"/>
  <c r="I25" i="30"/>
  <c r="J25" i="30"/>
  <c r="K25" i="30"/>
  <c r="Y25" i="30" s="1"/>
  <c r="L25" i="30"/>
  <c r="Z25" i="30" s="1"/>
  <c r="M25" i="30"/>
  <c r="N25" i="30"/>
  <c r="O25" i="30"/>
  <c r="AC25" i="30" s="1"/>
  <c r="P25" i="30"/>
  <c r="AD25" i="30" s="1"/>
  <c r="S25" i="30"/>
  <c r="T25" i="30"/>
  <c r="W25" i="30"/>
  <c r="X25" i="30"/>
  <c r="AA25" i="30"/>
  <c r="AB25" i="30"/>
  <c r="A17" i="30"/>
  <c r="A18" i="30" s="1"/>
  <c r="A19" i="30" s="1"/>
  <c r="A20" i="30" s="1"/>
  <c r="A21" i="30" s="1"/>
  <c r="A22" i="30" s="1"/>
  <c r="A23" i="30" s="1"/>
  <c r="A24" i="30" s="1"/>
  <c r="A25" i="30" s="1"/>
  <c r="E22" i="11"/>
  <c r="E23" i="11"/>
  <c r="E24" i="11"/>
  <c r="E25" i="11"/>
  <c r="E26" i="11"/>
  <c r="Y15" i="11"/>
  <c r="Y16" i="11"/>
  <c r="Y17" i="11"/>
  <c r="Y18" i="11"/>
  <c r="Y19" i="11"/>
  <c r="Y20" i="11"/>
  <c r="Y21" i="11"/>
  <c r="Y22" i="11"/>
  <c r="Y23" i="11"/>
  <c r="Y24" i="11"/>
  <c r="Y25" i="11"/>
  <c r="Y26" i="11"/>
  <c r="W15" i="11"/>
  <c r="W16" i="11"/>
  <c r="W17" i="11"/>
  <c r="W18" i="11"/>
  <c r="W19" i="11"/>
  <c r="W20" i="11"/>
  <c r="W21" i="11"/>
  <c r="W22" i="11"/>
  <c r="W23" i="11"/>
  <c r="W24" i="11"/>
  <c r="W25" i="11"/>
  <c r="W26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I16" i="11"/>
  <c r="I17" i="11"/>
  <c r="I18" i="11"/>
  <c r="I19" i="11"/>
  <c r="I20" i="11"/>
  <c r="I21" i="11"/>
  <c r="I22" i="11"/>
  <c r="I23" i="11"/>
  <c r="I24" i="11"/>
  <c r="I25" i="11"/>
  <c r="I26" i="11"/>
  <c r="G19" i="11"/>
  <c r="G20" i="11"/>
  <c r="G21" i="11"/>
  <c r="G22" i="11"/>
  <c r="G23" i="11"/>
  <c r="G24" i="11"/>
  <c r="G25" i="11"/>
  <c r="G26" i="11"/>
  <c r="A24" i="11"/>
  <c r="A25" i="11" s="1"/>
  <c r="A26" i="11" s="1"/>
  <c r="Y8" i="11"/>
  <c r="Y9" i="11"/>
  <c r="Y10" i="11"/>
  <c r="Y11" i="11"/>
  <c r="Y12" i="11"/>
  <c r="Y13" i="11"/>
  <c r="Y14" i="11"/>
  <c r="W8" i="11"/>
  <c r="W9" i="11"/>
  <c r="W10" i="11"/>
  <c r="W11" i="11"/>
  <c r="W12" i="11"/>
  <c r="W13" i="11"/>
  <c r="W14" i="11"/>
  <c r="U8" i="11"/>
  <c r="U9" i="11"/>
  <c r="U10" i="11"/>
  <c r="U11" i="11"/>
  <c r="U12" i="11"/>
  <c r="U13" i="11"/>
  <c r="U14" i="11"/>
  <c r="S8" i="11"/>
  <c r="S9" i="11"/>
  <c r="S10" i="11"/>
  <c r="S11" i="11"/>
  <c r="S12" i="11"/>
  <c r="S13" i="11"/>
  <c r="S14" i="11"/>
  <c r="Q8" i="11"/>
  <c r="Q9" i="11"/>
  <c r="Q10" i="11"/>
  <c r="Q11" i="11"/>
  <c r="Q12" i="11"/>
  <c r="Q13" i="11"/>
  <c r="Q14" i="11"/>
  <c r="O8" i="11"/>
  <c r="O9" i="11"/>
  <c r="O10" i="11"/>
  <c r="O11" i="11"/>
  <c r="O12" i="11"/>
  <c r="O13" i="11"/>
  <c r="O14" i="11"/>
  <c r="M8" i="11"/>
  <c r="M9" i="11"/>
  <c r="M10" i="11"/>
  <c r="M11" i="11"/>
  <c r="M12" i="11"/>
  <c r="M13" i="11"/>
  <c r="M14" i="11"/>
  <c r="K8" i="11"/>
  <c r="K9" i="11"/>
  <c r="K10" i="11"/>
  <c r="K11" i="11"/>
  <c r="K12" i="11"/>
  <c r="K13" i="11"/>
  <c r="K14" i="11"/>
  <c r="I8" i="11"/>
  <c r="I9" i="11"/>
  <c r="I10" i="11"/>
  <c r="I11" i="11"/>
  <c r="I12" i="11"/>
  <c r="I13" i="11"/>
  <c r="I14" i="11"/>
  <c r="I15" i="11"/>
  <c r="G8" i="11"/>
  <c r="G9" i="11"/>
  <c r="G10" i="11"/>
  <c r="G11" i="11"/>
  <c r="G12" i="11"/>
  <c r="G13" i="11"/>
  <c r="G14" i="11"/>
  <c r="G15" i="11"/>
  <c r="G16" i="11"/>
  <c r="G17" i="11"/>
  <c r="G18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A9" i="10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B4" i="9"/>
  <c r="B5" i="9"/>
  <c r="B6" i="9"/>
  <c r="B7" i="9"/>
  <c r="B8" i="9"/>
  <c r="B9" i="9"/>
  <c r="B10" i="9"/>
  <c r="B11" i="9"/>
  <c r="B12" i="9"/>
  <c r="B13" i="9"/>
  <c r="B14" i="9"/>
  <c r="B15" i="9"/>
  <c r="J15" i="9"/>
  <c r="B16" i="9"/>
  <c r="B17" i="9"/>
  <c r="B18" i="9"/>
  <c r="B19" i="9"/>
  <c r="B20" i="9"/>
  <c r="B21" i="9"/>
  <c r="B22" i="9"/>
  <c r="O22" i="9"/>
  <c r="B23" i="9"/>
  <c r="B24" i="9"/>
  <c r="B25" i="9"/>
  <c r="B26" i="9"/>
  <c r="B27" i="9"/>
  <c r="B28" i="9"/>
  <c r="B29" i="9"/>
  <c r="B30" i="9"/>
  <c r="A27" i="9"/>
  <c r="A28" i="9" s="1"/>
  <c r="A29" i="9" s="1"/>
  <c r="A30" i="9" s="1"/>
  <c r="A5" i="9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B4" i="29"/>
  <c r="B5" i="29"/>
  <c r="K5" i="29"/>
  <c r="B6" i="29"/>
  <c r="B7" i="29"/>
  <c r="B8" i="29"/>
  <c r="B9" i="29"/>
  <c r="K9" i="29"/>
  <c r="B10" i="29"/>
  <c r="B11" i="29"/>
  <c r="B12" i="29"/>
  <c r="B13" i="29"/>
  <c r="B14" i="29"/>
  <c r="B15" i="29"/>
  <c r="K15" i="29"/>
  <c r="B16" i="29"/>
  <c r="B17" i="29"/>
  <c r="B18" i="29"/>
  <c r="B19" i="29"/>
  <c r="G19" i="29"/>
  <c r="K19" i="29"/>
  <c r="B20" i="29"/>
  <c r="B21" i="29"/>
  <c r="B22" i="29"/>
  <c r="C22" i="29"/>
  <c r="B23" i="29"/>
  <c r="M23" i="29"/>
  <c r="B24" i="29"/>
  <c r="B25" i="29"/>
  <c r="B26" i="29"/>
  <c r="B27" i="29"/>
  <c r="B28" i="29"/>
  <c r="B29" i="29"/>
  <c r="B30" i="29"/>
  <c r="A30" i="29"/>
  <c r="E6" i="8"/>
  <c r="P5" i="9" s="1"/>
  <c r="E7" i="8"/>
  <c r="J6" i="29" s="1"/>
  <c r="E8" i="8"/>
  <c r="M7" i="29" s="1"/>
  <c r="E9" i="8"/>
  <c r="D8" i="29" s="1"/>
  <c r="E10" i="8"/>
  <c r="C9" i="29" s="1"/>
  <c r="E11" i="8"/>
  <c r="F10" i="29" s="1"/>
  <c r="E12" i="8"/>
  <c r="M11" i="29" s="1"/>
  <c r="E13" i="8"/>
  <c r="H12" i="29" s="1"/>
  <c r="V12" i="29" s="1"/>
  <c r="E14" i="8"/>
  <c r="C13" i="29" s="1"/>
  <c r="E15" i="8"/>
  <c r="F14" i="29" s="1"/>
  <c r="E16" i="8"/>
  <c r="E17" i="8"/>
  <c r="E18" i="8"/>
  <c r="C17" i="29" s="1"/>
  <c r="E19" i="8"/>
  <c r="H18" i="29" s="1"/>
  <c r="E20" i="8"/>
  <c r="N19" i="9" s="1"/>
  <c r="E21" i="8"/>
  <c r="M20" i="9" s="1"/>
  <c r="E22" i="8"/>
  <c r="D21" i="9" s="1"/>
  <c r="E23" i="8"/>
  <c r="G22" i="9" s="1"/>
  <c r="E24" i="8"/>
  <c r="E23" i="29" s="1"/>
  <c r="E25" i="8"/>
  <c r="I24" i="9" s="1"/>
  <c r="E26" i="8"/>
  <c r="L25" i="9" s="1"/>
  <c r="E27" i="8"/>
  <c r="C26" i="9" s="1"/>
  <c r="E28" i="8"/>
  <c r="N27" i="9" s="1"/>
  <c r="E29" i="8"/>
  <c r="E30" i="8"/>
  <c r="D29" i="9" s="1"/>
  <c r="E31" i="8"/>
  <c r="G30" i="9" s="1"/>
  <c r="Y5" i="8"/>
  <c r="Y6" i="8"/>
  <c r="Y7" i="8"/>
  <c r="Y8" i="8"/>
  <c r="Y9" i="8"/>
  <c r="Y10" i="8"/>
  <c r="Y11" i="8"/>
  <c r="Y12" i="8"/>
  <c r="Y13" i="8"/>
  <c r="Y14" i="8"/>
  <c r="Y15" i="8"/>
  <c r="Y16" i="8"/>
  <c r="Y17" i="8"/>
  <c r="Y18" i="8"/>
  <c r="Y19" i="8"/>
  <c r="Y20" i="8"/>
  <c r="Y21" i="8"/>
  <c r="Y22" i="8"/>
  <c r="Y23" i="8"/>
  <c r="Y24" i="8"/>
  <c r="Y25" i="8"/>
  <c r="Y26" i="8"/>
  <c r="Y27" i="8"/>
  <c r="Y28" i="8"/>
  <c r="Y29" i="8"/>
  <c r="Y30" i="8"/>
  <c r="Y31" i="8"/>
  <c r="W5" i="8"/>
  <c r="W6" i="8"/>
  <c r="W7" i="8"/>
  <c r="W8" i="8"/>
  <c r="W9" i="8"/>
  <c r="W10" i="8"/>
  <c r="W11" i="8"/>
  <c r="W12" i="8"/>
  <c r="W13" i="8"/>
  <c r="W14" i="8"/>
  <c r="W15" i="8"/>
  <c r="W16" i="8"/>
  <c r="W17" i="8"/>
  <c r="W18" i="8"/>
  <c r="W19" i="8"/>
  <c r="W20" i="8"/>
  <c r="W21" i="8"/>
  <c r="W22" i="8"/>
  <c r="W23" i="8"/>
  <c r="W24" i="8"/>
  <c r="W25" i="8"/>
  <c r="W26" i="8"/>
  <c r="W27" i="8"/>
  <c r="W28" i="8"/>
  <c r="W29" i="8"/>
  <c r="W30" i="8"/>
  <c r="W31" i="8"/>
  <c r="U5" i="8"/>
  <c r="U6" i="8"/>
  <c r="U7" i="8"/>
  <c r="U8" i="8"/>
  <c r="U9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S5" i="8"/>
  <c r="S6" i="8"/>
  <c r="S7" i="8"/>
  <c r="S8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Q5" i="8"/>
  <c r="Q6" i="8"/>
  <c r="Q7" i="8"/>
  <c r="Q8" i="8"/>
  <c r="Q9" i="8"/>
  <c r="Q10" i="8"/>
  <c r="Q11" i="8"/>
  <c r="Q12" i="8"/>
  <c r="Q13" i="8"/>
  <c r="Q14" i="8"/>
  <c r="Q15" i="8"/>
  <c r="Q16" i="8"/>
  <c r="Q17" i="8"/>
  <c r="Q18" i="8"/>
  <c r="Q19" i="8"/>
  <c r="Q20" i="8"/>
  <c r="Q21" i="8"/>
  <c r="Q22" i="8"/>
  <c r="Q23" i="8"/>
  <c r="Q24" i="8"/>
  <c r="Q25" i="8"/>
  <c r="Q26" i="8"/>
  <c r="Q27" i="8"/>
  <c r="Q28" i="8"/>
  <c r="Q29" i="8"/>
  <c r="Q30" i="8"/>
  <c r="Q31" i="8"/>
  <c r="O5" i="8"/>
  <c r="O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I5" i="8"/>
  <c r="T4" i="9" s="1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AB25" i="9" s="1"/>
  <c r="I27" i="8"/>
  <c r="I28" i="8"/>
  <c r="I29" i="8"/>
  <c r="I30" i="8"/>
  <c r="I31" i="8"/>
  <c r="G5" i="8"/>
  <c r="G6" i="8"/>
  <c r="G7" i="8"/>
  <c r="G8" i="8"/>
  <c r="S7" i="9" s="1"/>
  <c r="G9" i="8"/>
  <c r="T8" i="9" s="1"/>
  <c r="G10" i="8"/>
  <c r="G11" i="8"/>
  <c r="G12" i="8"/>
  <c r="G13" i="8"/>
  <c r="G14" i="8"/>
  <c r="G15" i="8"/>
  <c r="T14" i="9" s="1"/>
  <c r="G16" i="8"/>
  <c r="G17" i="8"/>
  <c r="G18" i="8"/>
  <c r="G19" i="8"/>
  <c r="G20" i="8"/>
  <c r="G21" i="8"/>
  <c r="R20" i="9" s="1"/>
  <c r="G22" i="8"/>
  <c r="G23" i="8"/>
  <c r="T22" i="9" s="1"/>
  <c r="G24" i="8"/>
  <c r="G25" i="8"/>
  <c r="G26" i="8"/>
  <c r="G27" i="8"/>
  <c r="G28" i="8"/>
  <c r="G29" i="8"/>
  <c r="G30" i="8"/>
  <c r="G31" i="8"/>
  <c r="R30" i="9" l="1"/>
  <c r="U29" i="9"/>
  <c r="L29" i="9"/>
  <c r="K29" i="29"/>
  <c r="G29" i="29"/>
  <c r="M29" i="29"/>
  <c r="O29" i="29"/>
  <c r="C29" i="29"/>
  <c r="R28" i="9"/>
  <c r="Y28" i="9"/>
  <c r="AC28" i="9"/>
  <c r="Q27" i="9"/>
  <c r="T27" i="9"/>
  <c r="AB27" i="9"/>
  <c r="N27" i="29"/>
  <c r="AB27" i="29" s="1"/>
  <c r="J27" i="29"/>
  <c r="F27" i="29"/>
  <c r="Q26" i="9"/>
  <c r="I26" i="29"/>
  <c r="M26" i="29"/>
  <c r="E26" i="29"/>
  <c r="G26" i="9"/>
  <c r="G25" i="29"/>
  <c r="K25" i="29"/>
  <c r="C25" i="29"/>
  <c r="D25" i="9"/>
  <c r="O25" i="29"/>
  <c r="Q24" i="9"/>
  <c r="AB24" i="9"/>
  <c r="T24" i="9"/>
  <c r="T23" i="9"/>
  <c r="AA23" i="9"/>
  <c r="I23" i="29"/>
  <c r="W23" i="29" s="1"/>
  <c r="F23" i="9"/>
  <c r="O22" i="29"/>
  <c r="K22" i="29"/>
  <c r="G22" i="29"/>
  <c r="AA21" i="9"/>
  <c r="L21" i="9"/>
  <c r="M21" i="29"/>
  <c r="E21" i="29"/>
  <c r="I21" i="29"/>
  <c r="W21" i="29" s="1"/>
  <c r="S20" i="9"/>
  <c r="AA20" i="9"/>
  <c r="Z19" i="9"/>
  <c r="R19" i="9"/>
  <c r="U19" i="29"/>
  <c r="AB19" i="9"/>
  <c r="O19" i="29"/>
  <c r="R18" i="9"/>
  <c r="J18" i="29"/>
  <c r="AC17" i="9"/>
  <c r="D17" i="9"/>
  <c r="G17" i="29"/>
  <c r="O17" i="29"/>
  <c r="AC16" i="9"/>
  <c r="U16" i="9"/>
  <c r="T15" i="9"/>
  <c r="Y15" i="29"/>
  <c r="X15" i="9"/>
  <c r="C14" i="9"/>
  <c r="N14" i="29"/>
  <c r="E30" i="29"/>
  <c r="I30" i="29"/>
  <c r="M30" i="29"/>
  <c r="AA30" i="29" s="1"/>
  <c r="O30" i="9"/>
  <c r="P13" i="9"/>
  <c r="K13" i="29"/>
  <c r="T12" i="9"/>
  <c r="S11" i="9"/>
  <c r="AA11" i="9"/>
  <c r="R10" i="9"/>
  <c r="N10" i="29"/>
  <c r="AB10" i="29" s="1"/>
  <c r="Y9" i="9"/>
  <c r="R8" i="29"/>
  <c r="AB8" i="9"/>
  <c r="AA7" i="9"/>
  <c r="N6" i="29"/>
  <c r="AB6" i="29" s="1"/>
  <c r="Q5" i="9"/>
  <c r="AC17" i="29"/>
  <c r="R29" i="9"/>
  <c r="Q25" i="9"/>
  <c r="T21" i="9"/>
  <c r="AC29" i="9"/>
  <c r="U28" i="9"/>
  <c r="X27" i="9"/>
  <c r="T25" i="9"/>
  <c r="X24" i="9"/>
  <c r="W23" i="9"/>
  <c r="S21" i="9"/>
  <c r="W20" i="9"/>
  <c r="Y13" i="29"/>
  <c r="Q29" i="9"/>
  <c r="W21" i="9"/>
  <c r="Y29" i="9"/>
  <c r="Q28" i="9"/>
  <c r="S23" i="9"/>
  <c r="U29" i="29"/>
  <c r="X25" i="9"/>
  <c r="U25" i="29"/>
  <c r="S6" i="9"/>
  <c r="W6" i="9"/>
  <c r="AA6" i="9"/>
  <c r="T6" i="9"/>
  <c r="X6" i="9"/>
  <c r="AB6" i="9"/>
  <c r="Q6" i="9"/>
  <c r="U6" i="9"/>
  <c r="Y6" i="9"/>
  <c r="AC6" i="9"/>
  <c r="S26" i="29"/>
  <c r="AC30" i="9"/>
  <c r="X26" i="9"/>
  <c r="W22" i="9"/>
  <c r="S22" i="9"/>
  <c r="AB14" i="9"/>
  <c r="V10" i="9"/>
  <c r="R17" i="9"/>
  <c r="V17" i="9"/>
  <c r="Z17" i="9"/>
  <c r="AD17" i="9"/>
  <c r="S17" i="9"/>
  <c r="W17" i="9"/>
  <c r="AA17" i="9"/>
  <c r="T17" i="9"/>
  <c r="X17" i="9"/>
  <c r="AB17" i="9"/>
  <c r="Q13" i="9"/>
  <c r="U13" i="9"/>
  <c r="Y13" i="9"/>
  <c r="AC13" i="9"/>
  <c r="R13" i="9"/>
  <c r="V13" i="9"/>
  <c r="Z13" i="9"/>
  <c r="AD13" i="9"/>
  <c r="S13" i="9"/>
  <c r="W13" i="9"/>
  <c r="AA13" i="9"/>
  <c r="R9" i="9"/>
  <c r="V9" i="9"/>
  <c r="Z9" i="9"/>
  <c r="AD9" i="9"/>
  <c r="S9" i="9"/>
  <c r="W9" i="9"/>
  <c r="AA9" i="9"/>
  <c r="T9" i="9"/>
  <c r="X9" i="9"/>
  <c r="AB9" i="9"/>
  <c r="R5" i="9"/>
  <c r="V5" i="9"/>
  <c r="Z5" i="9"/>
  <c r="AD5" i="9"/>
  <c r="S5" i="9"/>
  <c r="W5" i="9"/>
  <c r="AA5" i="9"/>
  <c r="T5" i="9"/>
  <c r="X5" i="9"/>
  <c r="AB5" i="9"/>
  <c r="AC29" i="29"/>
  <c r="Q29" i="29"/>
  <c r="T27" i="29"/>
  <c r="Q25" i="29"/>
  <c r="AA23" i="29"/>
  <c r="Y22" i="29"/>
  <c r="Q22" i="29"/>
  <c r="Y19" i="29"/>
  <c r="U17" i="29"/>
  <c r="AB30" i="9"/>
  <c r="X30" i="9"/>
  <c r="T30" i="9"/>
  <c r="AB29" i="9"/>
  <c r="X29" i="9"/>
  <c r="T29" i="9"/>
  <c r="AB28" i="9"/>
  <c r="X28" i="9"/>
  <c r="T28" i="9"/>
  <c r="AA27" i="9"/>
  <c r="W27" i="9"/>
  <c r="S27" i="9"/>
  <c r="AA26" i="9"/>
  <c r="W26" i="9"/>
  <c r="S26" i="9"/>
  <c r="AA25" i="9"/>
  <c r="W25" i="9"/>
  <c r="S25" i="9"/>
  <c r="AA24" i="9"/>
  <c r="W24" i="9"/>
  <c r="S24" i="9"/>
  <c r="AD23" i="9"/>
  <c r="Z23" i="9"/>
  <c r="V23" i="9"/>
  <c r="R23" i="9"/>
  <c r="AD22" i="9"/>
  <c r="Z22" i="9"/>
  <c r="V22" i="9"/>
  <c r="R22" i="9"/>
  <c r="AD21" i="9"/>
  <c r="Z21" i="9"/>
  <c r="V21" i="9"/>
  <c r="R21" i="9"/>
  <c r="AD20" i="9"/>
  <c r="Z20" i="9"/>
  <c r="V20" i="9"/>
  <c r="Q20" i="9"/>
  <c r="AA19" i="9"/>
  <c r="V18" i="9"/>
  <c r="Y17" i="9"/>
  <c r="Q16" i="9"/>
  <c r="X14" i="9"/>
  <c r="AB13" i="9"/>
  <c r="U9" i="9"/>
  <c r="X8" i="9"/>
  <c r="W7" i="9"/>
  <c r="Z6" i="9"/>
  <c r="AC5" i="9"/>
  <c r="S10" i="9"/>
  <c r="W10" i="9"/>
  <c r="AA10" i="9"/>
  <c r="T10" i="9"/>
  <c r="X10" i="9"/>
  <c r="AB10" i="9"/>
  <c r="Q10" i="9"/>
  <c r="U10" i="9"/>
  <c r="Y10" i="9"/>
  <c r="AC10" i="9"/>
  <c r="U30" i="9"/>
  <c r="Q30" i="9"/>
  <c r="AB26" i="9"/>
  <c r="AD6" i="9"/>
  <c r="Q12" i="9"/>
  <c r="U12" i="9"/>
  <c r="Y12" i="9"/>
  <c r="AC12" i="9"/>
  <c r="R12" i="9"/>
  <c r="V12" i="9"/>
  <c r="Z12" i="9"/>
  <c r="AD12" i="9"/>
  <c r="S12" i="9"/>
  <c r="W12" i="9"/>
  <c r="AA12" i="9"/>
  <c r="Q4" i="9"/>
  <c r="U4" i="9"/>
  <c r="Y4" i="9"/>
  <c r="AC4" i="9"/>
  <c r="R4" i="9"/>
  <c r="V4" i="9"/>
  <c r="Z4" i="9"/>
  <c r="AD4" i="9"/>
  <c r="S4" i="9"/>
  <c r="W4" i="9"/>
  <c r="AA4" i="9"/>
  <c r="V18" i="29"/>
  <c r="T14" i="29"/>
  <c r="T10" i="29"/>
  <c r="X6" i="29"/>
  <c r="W30" i="29"/>
  <c r="AA29" i="29"/>
  <c r="AA26" i="29"/>
  <c r="AC25" i="29"/>
  <c r="AC22" i="29"/>
  <c r="S21" i="29"/>
  <c r="AC19" i="29"/>
  <c r="X18" i="29"/>
  <c r="AB14" i="29"/>
  <c r="AA7" i="29"/>
  <c r="Y5" i="29"/>
  <c r="AA30" i="9"/>
  <c r="W30" i="9"/>
  <c r="S30" i="9"/>
  <c r="AA29" i="9"/>
  <c r="W29" i="9"/>
  <c r="S29" i="9"/>
  <c r="AA28" i="9"/>
  <c r="W28" i="9"/>
  <c r="S28" i="9"/>
  <c r="AD27" i="9"/>
  <c r="Z27" i="9"/>
  <c r="V27" i="9"/>
  <c r="R27" i="9"/>
  <c r="AD26" i="9"/>
  <c r="Z26" i="9"/>
  <c r="V26" i="9"/>
  <c r="R26" i="9"/>
  <c r="AD25" i="9"/>
  <c r="Z25" i="9"/>
  <c r="V25" i="9"/>
  <c r="R25" i="9"/>
  <c r="AD24" i="9"/>
  <c r="Z24" i="9"/>
  <c r="V24" i="9"/>
  <c r="R24" i="9"/>
  <c r="AC23" i="9"/>
  <c r="Y23" i="9"/>
  <c r="U23" i="9"/>
  <c r="Q23" i="9"/>
  <c r="AC22" i="9"/>
  <c r="Y22" i="9"/>
  <c r="U22" i="9"/>
  <c r="Q22" i="9"/>
  <c r="AC21" i="9"/>
  <c r="Y21" i="9"/>
  <c r="U21" i="9"/>
  <c r="Q21" i="9"/>
  <c r="AC20" i="9"/>
  <c r="Y20" i="9"/>
  <c r="U20" i="9"/>
  <c r="U17" i="9"/>
  <c r="X13" i="9"/>
  <c r="AB12" i="9"/>
  <c r="AD10" i="9"/>
  <c r="Q9" i="9"/>
  <c r="V6" i="9"/>
  <c r="Y5" i="9"/>
  <c r="AB4" i="9"/>
  <c r="S18" i="9"/>
  <c r="W18" i="9"/>
  <c r="AA18" i="9"/>
  <c r="T18" i="9"/>
  <c r="X18" i="9"/>
  <c r="AB18" i="9"/>
  <c r="Q18" i="9"/>
  <c r="U18" i="9"/>
  <c r="Y18" i="9"/>
  <c r="AC18" i="9"/>
  <c r="Q14" i="9"/>
  <c r="U14" i="9"/>
  <c r="Y14" i="9"/>
  <c r="AC14" i="9"/>
  <c r="R14" i="9"/>
  <c r="V14" i="9"/>
  <c r="Z14" i="9"/>
  <c r="AD14" i="9"/>
  <c r="S14" i="9"/>
  <c r="W14" i="9"/>
  <c r="AA14" i="9"/>
  <c r="U22" i="29"/>
  <c r="Y30" i="9"/>
  <c r="T26" i="9"/>
  <c r="AA22" i="9"/>
  <c r="Z18" i="9"/>
  <c r="R16" i="9"/>
  <c r="V16" i="9"/>
  <c r="Z16" i="9"/>
  <c r="AD16" i="9"/>
  <c r="S16" i="9"/>
  <c r="W16" i="9"/>
  <c r="AA16" i="9"/>
  <c r="T16" i="9"/>
  <c r="X16" i="9"/>
  <c r="AB16" i="9"/>
  <c r="Q8" i="9"/>
  <c r="U8" i="9"/>
  <c r="Y8" i="9"/>
  <c r="AC8" i="9"/>
  <c r="R8" i="9"/>
  <c r="V8" i="9"/>
  <c r="Z8" i="9"/>
  <c r="AD8" i="9"/>
  <c r="S8" i="9"/>
  <c r="W8" i="9"/>
  <c r="AA8" i="9"/>
  <c r="S19" i="9"/>
  <c r="W19" i="9"/>
  <c r="T19" i="9"/>
  <c r="X19" i="9"/>
  <c r="Q19" i="9"/>
  <c r="U19" i="9"/>
  <c r="Y19" i="9"/>
  <c r="AC19" i="9"/>
  <c r="Q15" i="9"/>
  <c r="U15" i="9"/>
  <c r="Y15" i="9"/>
  <c r="AC15" i="9"/>
  <c r="R15" i="9"/>
  <c r="V15" i="9"/>
  <c r="Z15" i="9"/>
  <c r="AD15" i="9"/>
  <c r="S15" i="9"/>
  <c r="W15" i="9"/>
  <c r="AA15" i="9"/>
  <c r="T11" i="9"/>
  <c r="X11" i="9"/>
  <c r="AB11" i="9"/>
  <c r="Q11" i="9"/>
  <c r="U11" i="9"/>
  <c r="Y11" i="9"/>
  <c r="AC11" i="9"/>
  <c r="R11" i="9"/>
  <c r="V11" i="9"/>
  <c r="Z11" i="9"/>
  <c r="AD11" i="9"/>
  <c r="T7" i="9"/>
  <c r="X7" i="9"/>
  <c r="AB7" i="9"/>
  <c r="Q7" i="9"/>
  <c r="U7" i="9"/>
  <c r="Y7" i="9"/>
  <c r="AC7" i="9"/>
  <c r="R7" i="9"/>
  <c r="V7" i="9"/>
  <c r="Z7" i="9"/>
  <c r="AD7" i="9"/>
  <c r="Q17" i="29"/>
  <c r="Q13" i="29"/>
  <c r="Q9" i="29"/>
  <c r="S30" i="29"/>
  <c r="Y29" i="29"/>
  <c r="X27" i="29"/>
  <c r="W26" i="29"/>
  <c r="Y25" i="29"/>
  <c r="S23" i="29"/>
  <c r="AA21" i="29"/>
  <c r="AA11" i="29"/>
  <c r="Y9" i="29"/>
  <c r="AD30" i="9"/>
  <c r="Z30" i="9"/>
  <c r="V30" i="9"/>
  <c r="AD29" i="9"/>
  <c r="Z29" i="9"/>
  <c r="V29" i="9"/>
  <c r="AD28" i="9"/>
  <c r="Z28" i="9"/>
  <c r="V28" i="9"/>
  <c r="AC27" i="9"/>
  <c r="Y27" i="9"/>
  <c r="U27" i="9"/>
  <c r="AC26" i="9"/>
  <c r="Y26" i="9"/>
  <c r="U26" i="9"/>
  <c r="AC25" i="9"/>
  <c r="Y25" i="9"/>
  <c r="U25" i="9"/>
  <c r="AC24" i="9"/>
  <c r="Y24" i="9"/>
  <c r="U24" i="9"/>
  <c r="AB23" i="9"/>
  <c r="X23" i="9"/>
  <c r="AB22" i="9"/>
  <c r="X22" i="9"/>
  <c r="AB21" i="9"/>
  <c r="X21" i="9"/>
  <c r="AB20" i="9"/>
  <c r="X20" i="9"/>
  <c r="T20" i="9"/>
  <c r="AD19" i="9"/>
  <c r="V19" i="9"/>
  <c r="AD18" i="9"/>
  <c r="Q17" i="9"/>
  <c r="Y16" i="9"/>
  <c r="AB15" i="9"/>
  <c r="T13" i="9"/>
  <c r="X12" i="9"/>
  <c r="W11" i="9"/>
  <c r="Z10" i="9"/>
  <c r="AC9" i="9"/>
  <c r="R6" i="9"/>
  <c r="U5" i="9"/>
  <c r="AA9" i="10" s="1"/>
  <c r="X4" i="9"/>
  <c r="F28" i="9"/>
  <c r="J28" i="9"/>
  <c r="N28" i="9"/>
  <c r="C28" i="9"/>
  <c r="G28" i="9"/>
  <c r="K28" i="9"/>
  <c r="O28" i="9"/>
  <c r="D28" i="9"/>
  <c r="H28" i="9"/>
  <c r="L28" i="9"/>
  <c r="P28" i="9"/>
  <c r="F16" i="9"/>
  <c r="J16" i="9"/>
  <c r="N16" i="9"/>
  <c r="C16" i="9"/>
  <c r="G16" i="9"/>
  <c r="K16" i="9"/>
  <c r="D16" i="9"/>
  <c r="H16" i="9"/>
  <c r="L16" i="9"/>
  <c r="P16" i="9"/>
  <c r="E16" i="9"/>
  <c r="E16" i="29"/>
  <c r="S16" i="29" s="1"/>
  <c r="I16" i="29"/>
  <c r="W16" i="29" s="1"/>
  <c r="M16" i="29"/>
  <c r="AA16" i="29" s="1"/>
  <c r="I16" i="9"/>
  <c r="M16" i="9"/>
  <c r="C16" i="29"/>
  <c r="Q16" i="29" s="1"/>
  <c r="G16" i="29"/>
  <c r="U16" i="29" s="1"/>
  <c r="K16" i="29"/>
  <c r="Y16" i="29" s="1"/>
  <c r="O16" i="29"/>
  <c r="AC16" i="29" s="1"/>
  <c r="P28" i="29"/>
  <c r="AD28" i="29" s="1"/>
  <c r="P24" i="29"/>
  <c r="AD24" i="29" s="1"/>
  <c r="H24" i="29"/>
  <c r="V24" i="29" s="1"/>
  <c r="J20" i="29"/>
  <c r="X20" i="29" s="1"/>
  <c r="N16" i="29"/>
  <c r="AB16" i="29" s="1"/>
  <c r="L8" i="29"/>
  <c r="Z8" i="29" s="1"/>
  <c r="M24" i="9"/>
  <c r="I12" i="9"/>
  <c r="C27" i="9"/>
  <c r="G27" i="9"/>
  <c r="K27" i="9"/>
  <c r="O27" i="9"/>
  <c r="D27" i="9"/>
  <c r="H27" i="9"/>
  <c r="L27" i="9"/>
  <c r="P27" i="9"/>
  <c r="E27" i="9"/>
  <c r="I27" i="9"/>
  <c r="M27" i="9"/>
  <c r="C23" i="9"/>
  <c r="G23" i="9"/>
  <c r="K23" i="9"/>
  <c r="O23" i="9"/>
  <c r="D23" i="9"/>
  <c r="H23" i="9"/>
  <c r="L23" i="9"/>
  <c r="P23" i="9"/>
  <c r="E23" i="9"/>
  <c r="I23" i="9"/>
  <c r="M23" i="9"/>
  <c r="C19" i="9"/>
  <c r="G19" i="9"/>
  <c r="K19" i="9"/>
  <c r="O19" i="9"/>
  <c r="E19" i="29"/>
  <c r="S19" i="29" s="1"/>
  <c r="D19" i="9"/>
  <c r="H19" i="9"/>
  <c r="L19" i="9"/>
  <c r="P19" i="9"/>
  <c r="E19" i="9"/>
  <c r="I19" i="9"/>
  <c r="M19" i="9"/>
  <c r="C19" i="29"/>
  <c r="Q19" i="29" s="1"/>
  <c r="C15" i="9"/>
  <c r="G15" i="9"/>
  <c r="K15" i="9"/>
  <c r="O15" i="9"/>
  <c r="D15" i="9"/>
  <c r="H15" i="9"/>
  <c r="L15" i="9"/>
  <c r="P15" i="9"/>
  <c r="E15" i="9"/>
  <c r="I15" i="9"/>
  <c r="M15" i="9"/>
  <c r="N15" i="9"/>
  <c r="F15" i="29"/>
  <c r="T15" i="29" s="1"/>
  <c r="J15" i="29"/>
  <c r="X15" i="29" s="1"/>
  <c r="N15" i="29"/>
  <c r="AB15" i="29" s="1"/>
  <c r="C15" i="29"/>
  <c r="Q15" i="29" s="1"/>
  <c r="G15" i="29"/>
  <c r="U15" i="29" s="1"/>
  <c r="F15" i="9"/>
  <c r="D15" i="29"/>
  <c r="R15" i="29" s="1"/>
  <c r="H15" i="29"/>
  <c r="V15" i="29" s="1"/>
  <c r="L15" i="29"/>
  <c r="Z15" i="29" s="1"/>
  <c r="P15" i="29"/>
  <c r="AD15" i="29" s="1"/>
  <c r="C11" i="9"/>
  <c r="G11" i="9"/>
  <c r="K11" i="9"/>
  <c r="O11" i="9"/>
  <c r="D11" i="9"/>
  <c r="H11" i="9"/>
  <c r="L11" i="9"/>
  <c r="P11" i="9"/>
  <c r="E11" i="9"/>
  <c r="I11" i="9"/>
  <c r="M11" i="9"/>
  <c r="F11" i="9"/>
  <c r="F11" i="29"/>
  <c r="T11" i="29" s="1"/>
  <c r="J11" i="29"/>
  <c r="X11" i="29" s="1"/>
  <c r="N11" i="29"/>
  <c r="AB11" i="29" s="1"/>
  <c r="J11" i="9"/>
  <c r="C11" i="29"/>
  <c r="Q11" i="29" s="1"/>
  <c r="G11" i="29"/>
  <c r="U11" i="29" s="1"/>
  <c r="K11" i="29"/>
  <c r="Y11" i="29" s="1"/>
  <c r="O11" i="29"/>
  <c r="AC11" i="29" s="1"/>
  <c r="N11" i="9"/>
  <c r="D11" i="29"/>
  <c r="R11" i="29" s="1"/>
  <c r="H11" i="29"/>
  <c r="V11" i="29" s="1"/>
  <c r="L11" i="29"/>
  <c r="Z11" i="29" s="1"/>
  <c r="P11" i="29"/>
  <c r="AD11" i="29" s="1"/>
  <c r="C7" i="9"/>
  <c r="G7" i="9"/>
  <c r="K7" i="9"/>
  <c r="O7" i="9"/>
  <c r="D7" i="9"/>
  <c r="H7" i="9"/>
  <c r="L7" i="9"/>
  <c r="P7" i="9"/>
  <c r="E7" i="9"/>
  <c r="F11" i="10" s="1"/>
  <c r="I7" i="9"/>
  <c r="M7" i="9"/>
  <c r="N7" i="9"/>
  <c r="F7" i="29"/>
  <c r="T7" i="29" s="1"/>
  <c r="J7" i="29"/>
  <c r="X7" i="29" s="1"/>
  <c r="N7" i="29"/>
  <c r="AB7" i="29" s="1"/>
  <c r="C7" i="29"/>
  <c r="Q7" i="29" s="1"/>
  <c r="G7" i="29"/>
  <c r="U7" i="29" s="1"/>
  <c r="K7" i="29"/>
  <c r="Y7" i="29" s="1"/>
  <c r="O7" i="29"/>
  <c r="AC7" i="29" s="1"/>
  <c r="F7" i="9"/>
  <c r="D7" i="29"/>
  <c r="R7" i="29" s="1"/>
  <c r="H7" i="29"/>
  <c r="V7" i="29" s="1"/>
  <c r="L7" i="29"/>
  <c r="Z7" i="29" s="1"/>
  <c r="P7" i="29"/>
  <c r="AD7" i="29" s="1"/>
  <c r="P30" i="29"/>
  <c r="AD30" i="29" s="1"/>
  <c r="L30" i="29"/>
  <c r="Z30" i="29" s="1"/>
  <c r="H30" i="29"/>
  <c r="V30" i="29" s="1"/>
  <c r="D30" i="29"/>
  <c r="R30" i="29" s="1"/>
  <c r="N29" i="29"/>
  <c r="AB29" i="29" s="1"/>
  <c r="J29" i="29"/>
  <c r="X29" i="29" s="1"/>
  <c r="F29" i="29"/>
  <c r="T29" i="29" s="1"/>
  <c r="O28" i="29"/>
  <c r="AC28" i="29" s="1"/>
  <c r="K28" i="29"/>
  <c r="Y28" i="29" s="1"/>
  <c r="G28" i="29"/>
  <c r="U28" i="29" s="1"/>
  <c r="C28" i="29"/>
  <c r="Q28" i="29" s="1"/>
  <c r="M27" i="29"/>
  <c r="AA27" i="29" s="1"/>
  <c r="I27" i="29"/>
  <c r="W27" i="29" s="1"/>
  <c r="E27" i="29"/>
  <c r="S27" i="29" s="1"/>
  <c r="P26" i="29"/>
  <c r="AD26" i="29" s="1"/>
  <c r="L26" i="29"/>
  <c r="Z26" i="29" s="1"/>
  <c r="H26" i="29"/>
  <c r="V26" i="29" s="1"/>
  <c r="D26" i="29"/>
  <c r="R26" i="29" s="1"/>
  <c r="N25" i="29"/>
  <c r="AB25" i="29" s="1"/>
  <c r="J25" i="29"/>
  <c r="X25" i="29" s="1"/>
  <c r="F25" i="29"/>
  <c r="T25" i="29" s="1"/>
  <c r="O24" i="29"/>
  <c r="AC24" i="29" s="1"/>
  <c r="K24" i="29"/>
  <c r="Y24" i="29" s="1"/>
  <c r="G24" i="29"/>
  <c r="U24" i="29" s="1"/>
  <c r="C24" i="29"/>
  <c r="Q24" i="29" s="1"/>
  <c r="P23" i="29"/>
  <c r="AD23" i="29" s="1"/>
  <c r="L23" i="29"/>
  <c r="Z23" i="29" s="1"/>
  <c r="H23" i="29"/>
  <c r="V23" i="29" s="1"/>
  <c r="D23" i="29"/>
  <c r="R23" i="29" s="1"/>
  <c r="N22" i="29"/>
  <c r="AB22" i="29" s="1"/>
  <c r="J22" i="29"/>
  <c r="X22" i="29" s="1"/>
  <c r="F22" i="29"/>
  <c r="T22" i="29" s="1"/>
  <c r="P21" i="29"/>
  <c r="AD21" i="29" s="1"/>
  <c r="L21" i="29"/>
  <c r="Z21" i="29" s="1"/>
  <c r="H21" i="29"/>
  <c r="V21" i="29" s="1"/>
  <c r="D21" i="29"/>
  <c r="R21" i="29" s="1"/>
  <c r="M20" i="29"/>
  <c r="AA20" i="29" s="1"/>
  <c r="I20" i="29"/>
  <c r="W20" i="29" s="1"/>
  <c r="E20" i="29"/>
  <c r="S20" i="29" s="1"/>
  <c r="N19" i="29"/>
  <c r="AB19" i="29" s="1"/>
  <c r="J19" i="29"/>
  <c r="X19" i="29" s="1"/>
  <c r="F19" i="29"/>
  <c r="T19" i="29" s="1"/>
  <c r="P18" i="29"/>
  <c r="AD18" i="29" s="1"/>
  <c r="M17" i="29"/>
  <c r="AA17" i="29" s="1"/>
  <c r="E17" i="29"/>
  <c r="S17" i="29" s="1"/>
  <c r="L16" i="29"/>
  <c r="Z16" i="29" s="1"/>
  <c r="D16" i="29"/>
  <c r="R16" i="29" s="1"/>
  <c r="I15" i="29"/>
  <c r="W15" i="29" s="1"/>
  <c r="J14" i="29"/>
  <c r="X14" i="29" s="1"/>
  <c r="G13" i="29"/>
  <c r="U13" i="29" s="1"/>
  <c r="I11" i="29"/>
  <c r="W11" i="29" s="1"/>
  <c r="J10" i="29"/>
  <c r="X10" i="29" s="1"/>
  <c r="G9" i="29"/>
  <c r="U9" i="29" s="1"/>
  <c r="H8" i="29"/>
  <c r="V8" i="29" s="1"/>
  <c r="I7" i="29"/>
  <c r="W7" i="29" s="1"/>
  <c r="G5" i="29"/>
  <c r="U5" i="29" s="1"/>
  <c r="K30" i="9"/>
  <c r="H29" i="9"/>
  <c r="J27" i="9"/>
  <c r="P25" i="9"/>
  <c r="K22" i="9"/>
  <c r="H21" i="9"/>
  <c r="J19" i="9"/>
  <c r="F24" i="9"/>
  <c r="J24" i="9"/>
  <c r="N24" i="9"/>
  <c r="C24" i="9"/>
  <c r="G24" i="9"/>
  <c r="K24" i="9"/>
  <c r="O24" i="9"/>
  <c r="D24" i="9"/>
  <c r="H24" i="9"/>
  <c r="L24" i="9"/>
  <c r="P24" i="9"/>
  <c r="F12" i="9"/>
  <c r="J12" i="9"/>
  <c r="N12" i="9"/>
  <c r="C12" i="9"/>
  <c r="G12" i="9"/>
  <c r="K12" i="9"/>
  <c r="O12" i="9"/>
  <c r="D12" i="9"/>
  <c r="H12" i="9"/>
  <c r="L12" i="9"/>
  <c r="P12" i="9"/>
  <c r="M12" i="9"/>
  <c r="E12" i="29"/>
  <c r="S12" i="29" s="1"/>
  <c r="I12" i="29"/>
  <c r="W12" i="29" s="1"/>
  <c r="M12" i="29"/>
  <c r="AA12" i="29" s="1"/>
  <c r="F12" i="29"/>
  <c r="T12" i="29" s="1"/>
  <c r="J12" i="29"/>
  <c r="X12" i="29" s="1"/>
  <c r="N12" i="29"/>
  <c r="AB12" i="29" s="1"/>
  <c r="E12" i="9"/>
  <c r="C12" i="29"/>
  <c r="Q12" i="29" s="1"/>
  <c r="G12" i="29"/>
  <c r="U12" i="29" s="1"/>
  <c r="K12" i="29"/>
  <c r="Y12" i="29" s="1"/>
  <c r="O12" i="29"/>
  <c r="AC12" i="29" s="1"/>
  <c r="H28" i="29"/>
  <c r="V28" i="29" s="1"/>
  <c r="D28" i="29"/>
  <c r="R28" i="29" s="1"/>
  <c r="N20" i="29"/>
  <c r="AB20" i="29" s="1"/>
  <c r="F20" i="29"/>
  <c r="T20" i="29" s="1"/>
  <c r="F16" i="29"/>
  <c r="T16" i="29" s="1"/>
  <c r="D26" i="9"/>
  <c r="H26" i="9"/>
  <c r="L26" i="9"/>
  <c r="P26" i="9"/>
  <c r="E26" i="9"/>
  <c r="I26" i="9"/>
  <c r="M26" i="9"/>
  <c r="F26" i="9"/>
  <c r="J26" i="9"/>
  <c r="N26" i="9"/>
  <c r="D18" i="9"/>
  <c r="H18" i="9"/>
  <c r="L18" i="9"/>
  <c r="F18" i="9"/>
  <c r="J18" i="9"/>
  <c r="N18" i="9"/>
  <c r="I18" i="9"/>
  <c r="P18" i="9"/>
  <c r="C18" i="29"/>
  <c r="Q18" i="29" s="1"/>
  <c r="G18" i="29"/>
  <c r="U18" i="29" s="1"/>
  <c r="K18" i="29"/>
  <c r="Y18" i="29" s="1"/>
  <c r="O18" i="29"/>
  <c r="AC18" i="29" s="1"/>
  <c r="C18" i="9"/>
  <c r="K18" i="9"/>
  <c r="E18" i="9"/>
  <c r="M18" i="9"/>
  <c r="E18" i="29"/>
  <c r="S18" i="29" s="1"/>
  <c r="I18" i="29"/>
  <c r="W18" i="29" s="1"/>
  <c r="M18" i="29"/>
  <c r="AA18" i="29" s="1"/>
  <c r="D6" i="9"/>
  <c r="H6" i="9"/>
  <c r="L6" i="9"/>
  <c r="P6" i="9"/>
  <c r="E6" i="9"/>
  <c r="I6" i="9"/>
  <c r="M6" i="9"/>
  <c r="F6" i="9"/>
  <c r="J6" i="9"/>
  <c r="N6" i="9"/>
  <c r="G6" i="9"/>
  <c r="C6" i="29"/>
  <c r="Q6" i="29" s="1"/>
  <c r="G6" i="29"/>
  <c r="U6" i="29" s="1"/>
  <c r="K6" i="29"/>
  <c r="Y6" i="29" s="1"/>
  <c r="O6" i="29"/>
  <c r="AC6" i="29" s="1"/>
  <c r="K6" i="9"/>
  <c r="D6" i="29"/>
  <c r="R6" i="29" s="1"/>
  <c r="H6" i="29"/>
  <c r="V6" i="29" s="1"/>
  <c r="L6" i="29"/>
  <c r="Z6" i="29" s="1"/>
  <c r="P6" i="29"/>
  <c r="AD6" i="29" s="1"/>
  <c r="O6" i="9"/>
  <c r="E6" i="29"/>
  <c r="S6" i="29" s="1"/>
  <c r="I6" i="29"/>
  <c r="W6" i="29" s="1"/>
  <c r="M6" i="29"/>
  <c r="AA6" i="29" s="1"/>
  <c r="K30" i="29"/>
  <c r="Y30" i="29" s="1"/>
  <c r="C30" i="29"/>
  <c r="Q30" i="29" s="1"/>
  <c r="I29" i="29"/>
  <c r="W29" i="29" s="1"/>
  <c r="E29" i="29"/>
  <c r="S29" i="29" s="1"/>
  <c r="N28" i="29"/>
  <c r="AB28" i="29" s="1"/>
  <c r="J28" i="29"/>
  <c r="X28" i="29" s="1"/>
  <c r="F28" i="29"/>
  <c r="T28" i="29" s="1"/>
  <c r="P27" i="29"/>
  <c r="AD27" i="29" s="1"/>
  <c r="L27" i="29"/>
  <c r="Z27" i="29" s="1"/>
  <c r="H27" i="29"/>
  <c r="V27" i="29" s="1"/>
  <c r="D27" i="29"/>
  <c r="R27" i="29" s="1"/>
  <c r="O26" i="29"/>
  <c r="AC26" i="29" s="1"/>
  <c r="K26" i="29"/>
  <c r="Y26" i="29" s="1"/>
  <c r="G26" i="29"/>
  <c r="U26" i="29" s="1"/>
  <c r="C26" i="29"/>
  <c r="Q26" i="29" s="1"/>
  <c r="M25" i="29"/>
  <c r="AA25" i="29" s="1"/>
  <c r="I25" i="29"/>
  <c r="W25" i="29" s="1"/>
  <c r="E25" i="29"/>
  <c r="S25" i="29" s="1"/>
  <c r="N24" i="29"/>
  <c r="AB24" i="29" s="1"/>
  <c r="J24" i="29"/>
  <c r="X24" i="29" s="1"/>
  <c r="F24" i="29"/>
  <c r="T24" i="29" s="1"/>
  <c r="O23" i="29"/>
  <c r="AC23" i="29" s="1"/>
  <c r="K23" i="29"/>
  <c r="Y23" i="29" s="1"/>
  <c r="G23" i="29"/>
  <c r="U23" i="29" s="1"/>
  <c r="C23" i="29"/>
  <c r="Q23" i="29" s="1"/>
  <c r="M22" i="29"/>
  <c r="AA22" i="29" s="1"/>
  <c r="I22" i="29"/>
  <c r="W22" i="29" s="1"/>
  <c r="E22" i="29"/>
  <c r="S22" i="29" s="1"/>
  <c r="O21" i="29"/>
  <c r="AC21" i="29" s="1"/>
  <c r="K21" i="29"/>
  <c r="Y21" i="29" s="1"/>
  <c r="G21" i="29"/>
  <c r="U21" i="29" s="1"/>
  <c r="C21" i="29"/>
  <c r="Q21" i="29" s="1"/>
  <c r="P20" i="29"/>
  <c r="AD20" i="29" s="1"/>
  <c r="L20" i="29"/>
  <c r="Z20" i="29" s="1"/>
  <c r="H20" i="29"/>
  <c r="V20" i="29" s="1"/>
  <c r="D20" i="29"/>
  <c r="R20" i="29" s="1"/>
  <c r="M19" i="29"/>
  <c r="AA19" i="29" s="1"/>
  <c r="I19" i="29"/>
  <c r="W19" i="29" s="1"/>
  <c r="D19" i="29"/>
  <c r="R19" i="29" s="1"/>
  <c r="N18" i="29"/>
  <c r="AB18" i="29" s="1"/>
  <c r="F18" i="29"/>
  <c r="T18" i="29" s="1"/>
  <c r="K17" i="29"/>
  <c r="Y17" i="29" s="1"/>
  <c r="J16" i="29"/>
  <c r="X16" i="29" s="1"/>
  <c r="O15" i="29"/>
  <c r="AC15" i="29" s="1"/>
  <c r="E15" i="29"/>
  <c r="S15" i="29" s="1"/>
  <c r="D12" i="29"/>
  <c r="R12" i="29" s="1"/>
  <c r="E11" i="29"/>
  <c r="S11" i="29" s="1"/>
  <c r="E7" i="29"/>
  <c r="S7" i="29" s="1"/>
  <c r="F6" i="29"/>
  <c r="T6" i="29" s="1"/>
  <c r="C5" i="29"/>
  <c r="Q5" i="29" s="1"/>
  <c r="M28" i="9"/>
  <c r="F27" i="9"/>
  <c r="O26" i="9"/>
  <c r="E24" i="9"/>
  <c r="N23" i="9"/>
  <c r="F19" i="9"/>
  <c r="O18" i="9"/>
  <c r="J7" i="9"/>
  <c r="K11" i="10" s="1"/>
  <c r="C6" i="9"/>
  <c r="F20" i="9"/>
  <c r="J20" i="9"/>
  <c r="N20" i="9"/>
  <c r="C20" i="9"/>
  <c r="G20" i="9"/>
  <c r="K20" i="9"/>
  <c r="O20" i="9"/>
  <c r="D20" i="9"/>
  <c r="H20" i="9"/>
  <c r="L20" i="9"/>
  <c r="P20" i="9"/>
  <c r="F8" i="9"/>
  <c r="J8" i="9"/>
  <c r="N8" i="9"/>
  <c r="C8" i="9"/>
  <c r="G8" i="9"/>
  <c r="K8" i="9"/>
  <c r="O8" i="9"/>
  <c r="D8" i="9"/>
  <c r="H8" i="9"/>
  <c r="L8" i="9"/>
  <c r="P8" i="9"/>
  <c r="E8" i="9"/>
  <c r="E8" i="29"/>
  <c r="S8" i="29" s="1"/>
  <c r="I8" i="29"/>
  <c r="W8" i="29" s="1"/>
  <c r="M8" i="29"/>
  <c r="AA8" i="29" s="1"/>
  <c r="I8" i="9"/>
  <c r="F8" i="29"/>
  <c r="T8" i="29" s="1"/>
  <c r="J8" i="29"/>
  <c r="X8" i="29" s="1"/>
  <c r="N8" i="29"/>
  <c r="AB8" i="29" s="1"/>
  <c r="M8" i="9"/>
  <c r="C8" i="29"/>
  <c r="Q8" i="29" s="1"/>
  <c r="G8" i="29"/>
  <c r="U8" i="29" s="1"/>
  <c r="K8" i="29"/>
  <c r="Y8" i="29" s="1"/>
  <c r="O8" i="29"/>
  <c r="AC8" i="29" s="1"/>
  <c r="L28" i="29"/>
  <c r="Z28" i="29" s="1"/>
  <c r="L24" i="29"/>
  <c r="Z24" i="29" s="1"/>
  <c r="D24" i="29"/>
  <c r="R24" i="29" s="1"/>
  <c r="L12" i="29"/>
  <c r="Z12" i="29" s="1"/>
  <c r="E28" i="9"/>
  <c r="E20" i="9"/>
  <c r="O16" i="9"/>
  <c r="D30" i="9"/>
  <c r="H30" i="9"/>
  <c r="L30" i="9"/>
  <c r="P30" i="9"/>
  <c r="E30" i="9"/>
  <c r="I30" i="9"/>
  <c r="M30" i="9"/>
  <c r="F30" i="9"/>
  <c r="J30" i="9"/>
  <c r="N30" i="9"/>
  <c r="D22" i="9"/>
  <c r="H22" i="9"/>
  <c r="L22" i="9"/>
  <c r="P22" i="9"/>
  <c r="E22" i="9"/>
  <c r="I22" i="9"/>
  <c r="M22" i="9"/>
  <c r="F22" i="9"/>
  <c r="J22" i="9"/>
  <c r="N22" i="9"/>
  <c r="D14" i="9"/>
  <c r="H14" i="9"/>
  <c r="L14" i="9"/>
  <c r="P14" i="9"/>
  <c r="E14" i="9"/>
  <c r="I14" i="9"/>
  <c r="M14" i="9"/>
  <c r="F14" i="9"/>
  <c r="J14" i="9"/>
  <c r="N14" i="9"/>
  <c r="G14" i="9"/>
  <c r="C14" i="29"/>
  <c r="Q14" i="29" s="1"/>
  <c r="G14" i="29"/>
  <c r="U14" i="29" s="1"/>
  <c r="K14" i="29"/>
  <c r="Y14" i="29" s="1"/>
  <c r="O14" i="29"/>
  <c r="AC14" i="29" s="1"/>
  <c r="K14" i="9"/>
  <c r="D14" i="29"/>
  <c r="R14" i="29" s="1"/>
  <c r="H14" i="29"/>
  <c r="V14" i="29" s="1"/>
  <c r="L14" i="29"/>
  <c r="Z14" i="29" s="1"/>
  <c r="P14" i="29"/>
  <c r="AD14" i="29" s="1"/>
  <c r="O14" i="9"/>
  <c r="E14" i="29"/>
  <c r="S14" i="29" s="1"/>
  <c r="I14" i="29"/>
  <c r="W14" i="29" s="1"/>
  <c r="M14" i="29"/>
  <c r="AA14" i="29" s="1"/>
  <c r="D10" i="9"/>
  <c r="H10" i="9"/>
  <c r="L10" i="9"/>
  <c r="P10" i="9"/>
  <c r="E10" i="9"/>
  <c r="I10" i="9"/>
  <c r="M10" i="9"/>
  <c r="F10" i="9"/>
  <c r="J10" i="9"/>
  <c r="N10" i="9"/>
  <c r="O10" i="9"/>
  <c r="C10" i="29"/>
  <c r="Q10" i="29" s="1"/>
  <c r="G10" i="29"/>
  <c r="U10" i="29" s="1"/>
  <c r="K10" i="29"/>
  <c r="Y10" i="29" s="1"/>
  <c r="O10" i="29"/>
  <c r="AC10" i="29" s="1"/>
  <c r="C10" i="9"/>
  <c r="D10" i="29"/>
  <c r="R10" i="29" s="1"/>
  <c r="H10" i="29"/>
  <c r="V10" i="29" s="1"/>
  <c r="L10" i="29"/>
  <c r="Z10" i="29" s="1"/>
  <c r="P10" i="29"/>
  <c r="AD10" i="29" s="1"/>
  <c r="G10" i="9"/>
  <c r="E10" i="29"/>
  <c r="S10" i="29" s="1"/>
  <c r="I10" i="29"/>
  <c r="W10" i="29" s="1"/>
  <c r="M10" i="29"/>
  <c r="AA10" i="29" s="1"/>
  <c r="O30" i="29"/>
  <c r="AC30" i="29" s="1"/>
  <c r="G30" i="29"/>
  <c r="U30" i="29" s="1"/>
  <c r="E29" i="9"/>
  <c r="I29" i="9"/>
  <c r="M29" i="9"/>
  <c r="N33" i="10" s="1"/>
  <c r="F29" i="9"/>
  <c r="J29" i="9"/>
  <c r="N29" i="9"/>
  <c r="C29" i="9"/>
  <c r="D33" i="10" s="1"/>
  <c r="G29" i="9"/>
  <c r="K29" i="9"/>
  <c r="O29" i="9"/>
  <c r="E25" i="9"/>
  <c r="I25" i="9"/>
  <c r="M25" i="9"/>
  <c r="F25" i="9"/>
  <c r="J25" i="9"/>
  <c r="N25" i="9"/>
  <c r="C25" i="9"/>
  <c r="G25" i="9"/>
  <c r="K25" i="9"/>
  <c r="O25" i="9"/>
  <c r="E21" i="9"/>
  <c r="I21" i="9"/>
  <c r="M21" i="9"/>
  <c r="F21" i="9"/>
  <c r="J21" i="9"/>
  <c r="N21" i="9"/>
  <c r="C21" i="9"/>
  <c r="G21" i="9"/>
  <c r="K21" i="9"/>
  <c r="O21" i="9"/>
  <c r="E17" i="9"/>
  <c r="I17" i="9"/>
  <c r="M17" i="9"/>
  <c r="C17" i="9"/>
  <c r="G17" i="9"/>
  <c r="K17" i="9"/>
  <c r="O17" i="9"/>
  <c r="F17" i="9"/>
  <c r="N17" i="9"/>
  <c r="D17" i="29"/>
  <c r="R17" i="29" s="1"/>
  <c r="H17" i="29"/>
  <c r="V17" i="29" s="1"/>
  <c r="L17" i="29"/>
  <c r="Z17" i="29" s="1"/>
  <c r="P17" i="29"/>
  <c r="AD17" i="29" s="1"/>
  <c r="H17" i="9"/>
  <c r="P17" i="9"/>
  <c r="J17" i="9"/>
  <c r="F17" i="29"/>
  <c r="T17" i="29" s="1"/>
  <c r="J17" i="29"/>
  <c r="X17" i="29" s="1"/>
  <c r="N17" i="29"/>
  <c r="AB17" i="29" s="1"/>
  <c r="E13" i="9"/>
  <c r="I13" i="9"/>
  <c r="M13" i="9"/>
  <c r="F13" i="9"/>
  <c r="J13" i="9"/>
  <c r="N13" i="9"/>
  <c r="C13" i="9"/>
  <c r="G13" i="9"/>
  <c r="K13" i="9"/>
  <c r="O13" i="9"/>
  <c r="D13" i="9"/>
  <c r="D13" i="29"/>
  <c r="R13" i="29" s="1"/>
  <c r="H13" i="29"/>
  <c r="V13" i="29" s="1"/>
  <c r="L13" i="29"/>
  <c r="Z13" i="29" s="1"/>
  <c r="P13" i="29"/>
  <c r="AD13" i="29" s="1"/>
  <c r="H13" i="9"/>
  <c r="E13" i="29"/>
  <c r="S13" i="29" s="1"/>
  <c r="I13" i="29"/>
  <c r="W13" i="29" s="1"/>
  <c r="M13" i="29"/>
  <c r="AA13" i="29" s="1"/>
  <c r="L13" i="9"/>
  <c r="F13" i="29"/>
  <c r="T13" i="29" s="1"/>
  <c r="J13" i="29"/>
  <c r="X13" i="29" s="1"/>
  <c r="N13" i="29"/>
  <c r="AB13" i="29" s="1"/>
  <c r="E9" i="9"/>
  <c r="I9" i="9"/>
  <c r="M9" i="9"/>
  <c r="F9" i="9"/>
  <c r="J9" i="9"/>
  <c r="N9" i="9"/>
  <c r="C9" i="9"/>
  <c r="G9" i="9"/>
  <c r="K9" i="9"/>
  <c r="O9" i="9"/>
  <c r="L9" i="9"/>
  <c r="D9" i="29"/>
  <c r="R9" i="29" s="1"/>
  <c r="H9" i="29"/>
  <c r="V9" i="29" s="1"/>
  <c r="L9" i="29"/>
  <c r="Z9" i="29" s="1"/>
  <c r="P9" i="29"/>
  <c r="AD9" i="29" s="1"/>
  <c r="P9" i="9"/>
  <c r="E9" i="29"/>
  <c r="S9" i="29" s="1"/>
  <c r="I9" i="29"/>
  <c r="W9" i="29" s="1"/>
  <c r="M9" i="29"/>
  <c r="AA9" i="29" s="1"/>
  <c r="D9" i="9"/>
  <c r="F9" i="29"/>
  <c r="T9" i="29" s="1"/>
  <c r="J9" i="29"/>
  <c r="X9" i="29" s="1"/>
  <c r="N9" i="29"/>
  <c r="AB9" i="29" s="1"/>
  <c r="E5" i="9"/>
  <c r="I5" i="9"/>
  <c r="M5" i="9"/>
  <c r="F5" i="9"/>
  <c r="J5" i="9"/>
  <c r="N5" i="9"/>
  <c r="C5" i="9"/>
  <c r="G5" i="9"/>
  <c r="K5" i="9"/>
  <c r="O5" i="9"/>
  <c r="D5" i="9"/>
  <c r="D5" i="29"/>
  <c r="R5" i="29" s="1"/>
  <c r="H5" i="29"/>
  <c r="V5" i="29" s="1"/>
  <c r="L5" i="29"/>
  <c r="Z5" i="29" s="1"/>
  <c r="P5" i="29"/>
  <c r="AD5" i="29" s="1"/>
  <c r="H5" i="9"/>
  <c r="E5" i="29"/>
  <c r="S5" i="29" s="1"/>
  <c r="I5" i="29"/>
  <c r="W5" i="29" s="1"/>
  <c r="M5" i="29"/>
  <c r="AA5" i="29" s="1"/>
  <c r="L5" i="9"/>
  <c r="F5" i="29"/>
  <c r="T5" i="29" s="1"/>
  <c r="J5" i="29"/>
  <c r="X5" i="29" s="1"/>
  <c r="N5" i="29"/>
  <c r="AB5" i="29" s="1"/>
  <c r="N30" i="29"/>
  <c r="AB30" i="29" s="1"/>
  <c r="J30" i="29"/>
  <c r="X30" i="29" s="1"/>
  <c r="F30" i="29"/>
  <c r="T30" i="29" s="1"/>
  <c r="P29" i="29"/>
  <c r="AD29" i="29" s="1"/>
  <c r="L29" i="29"/>
  <c r="Z29" i="29" s="1"/>
  <c r="H29" i="29"/>
  <c r="V29" i="29" s="1"/>
  <c r="D29" i="29"/>
  <c r="R29" i="29" s="1"/>
  <c r="M28" i="29"/>
  <c r="AA28" i="29" s="1"/>
  <c r="I28" i="29"/>
  <c r="W28" i="29" s="1"/>
  <c r="E28" i="29"/>
  <c r="S28" i="29" s="1"/>
  <c r="O27" i="29"/>
  <c r="AC27" i="29" s="1"/>
  <c r="K27" i="29"/>
  <c r="Y27" i="29" s="1"/>
  <c r="G27" i="29"/>
  <c r="U27" i="29" s="1"/>
  <c r="C27" i="29"/>
  <c r="Q27" i="29" s="1"/>
  <c r="N26" i="29"/>
  <c r="AB26" i="29" s="1"/>
  <c r="J26" i="29"/>
  <c r="X26" i="29" s="1"/>
  <c r="F26" i="29"/>
  <c r="T26" i="29" s="1"/>
  <c r="P25" i="29"/>
  <c r="AD25" i="29" s="1"/>
  <c r="L25" i="29"/>
  <c r="Z25" i="29" s="1"/>
  <c r="H25" i="29"/>
  <c r="V25" i="29" s="1"/>
  <c r="D25" i="29"/>
  <c r="R25" i="29" s="1"/>
  <c r="M24" i="29"/>
  <c r="AA24" i="29" s="1"/>
  <c r="I24" i="29"/>
  <c r="W24" i="29" s="1"/>
  <c r="E24" i="29"/>
  <c r="S24" i="29" s="1"/>
  <c r="N23" i="29"/>
  <c r="AB23" i="29" s="1"/>
  <c r="J23" i="29"/>
  <c r="X23" i="29" s="1"/>
  <c r="F23" i="29"/>
  <c r="T23" i="29" s="1"/>
  <c r="P22" i="29"/>
  <c r="AD22" i="29" s="1"/>
  <c r="L22" i="29"/>
  <c r="Z22" i="29" s="1"/>
  <c r="H22" i="29"/>
  <c r="V22" i="29" s="1"/>
  <c r="D22" i="29"/>
  <c r="R22" i="29" s="1"/>
  <c r="N21" i="29"/>
  <c r="AB21" i="29" s="1"/>
  <c r="J21" i="29"/>
  <c r="X21" i="29" s="1"/>
  <c r="F21" i="29"/>
  <c r="T21" i="29" s="1"/>
  <c r="O20" i="29"/>
  <c r="AC20" i="29" s="1"/>
  <c r="K20" i="29"/>
  <c r="Y20" i="29" s="1"/>
  <c r="G20" i="29"/>
  <c r="U20" i="29" s="1"/>
  <c r="C20" i="29"/>
  <c r="Q20" i="29" s="1"/>
  <c r="P19" i="29"/>
  <c r="AD19" i="29" s="1"/>
  <c r="L19" i="29"/>
  <c r="Z19" i="29" s="1"/>
  <c r="H19" i="29"/>
  <c r="V19" i="29" s="1"/>
  <c r="L18" i="29"/>
  <c r="Z18" i="29" s="1"/>
  <c r="D18" i="29"/>
  <c r="R18" i="29" s="1"/>
  <c r="I17" i="29"/>
  <c r="W17" i="29" s="1"/>
  <c r="P16" i="29"/>
  <c r="AD16" i="29" s="1"/>
  <c r="H16" i="29"/>
  <c r="V16" i="29" s="1"/>
  <c r="M15" i="29"/>
  <c r="AA15" i="29" s="1"/>
  <c r="O13" i="29"/>
  <c r="AC13" i="29" s="1"/>
  <c r="P12" i="29"/>
  <c r="AD12" i="29" s="1"/>
  <c r="O9" i="29"/>
  <c r="AC9" i="29" s="1"/>
  <c r="P8" i="29"/>
  <c r="AD8" i="29" s="1"/>
  <c r="O5" i="29"/>
  <c r="AC5" i="29" s="1"/>
  <c r="C30" i="9"/>
  <c r="P29" i="9"/>
  <c r="I28" i="9"/>
  <c r="K26" i="9"/>
  <c r="H25" i="9"/>
  <c r="J23" i="9"/>
  <c r="C22" i="9"/>
  <c r="P21" i="9"/>
  <c r="I20" i="9"/>
  <c r="G18" i="9"/>
  <c r="L17" i="9"/>
  <c r="K10" i="9"/>
  <c r="H9" i="9"/>
  <c r="D34" i="10" l="1"/>
  <c r="K34" i="10"/>
  <c r="F34" i="10"/>
  <c r="E34" i="10"/>
  <c r="L34" i="10"/>
  <c r="M32" i="10"/>
  <c r="L32" i="10"/>
  <c r="K32" i="10"/>
  <c r="O31" i="10"/>
  <c r="N31" i="10"/>
  <c r="M31" i="10"/>
  <c r="L31" i="10"/>
  <c r="N30" i="10"/>
  <c r="M30" i="10"/>
  <c r="U30" i="10"/>
  <c r="I29" i="10"/>
  <c r="L29" i="10"/>
  <c r="K29" i="10"/>
  <c r="F29" i="10"/>
  <c r="F28" i="10"/>
  <c r="M28" i="10"/>
  <c r="L28" i="10"/>
  <c r="K28" i="10"/>
  <c r="N28" i="10"/>
  <c r="Q27" i="10"/>
  <c r="P27" i="10"/>
  <c r="N26" i="10"/>
  <c r="M26" i="10"/>
  <c r="L26" i="10"/>
  <c r="M25" i="10"/>
  <c r="D25" i="10"/>
  <c r="N25" i="10"/>
  <c r="N24" i="10"/>
  <c r="J24" i="10"/>
  <c r="Q24" i="10"/>
  <c r="P24" i="10"/>
  <c r="O24" i="10"/>
  <c r="Q23" i="10"/>
  <c r="D23" i="10"/>
  <c r="D22" i="10"/>
  <c r="K22" i="10"/>
  <c r="E22" i="10"/>
  <c r="O21" i="10"/>
  <c r="H21" i="10"/>
  <c r="F21" i="10"/>
  <c r="J20" i="10"/>
  <c r="F20" i="10"/>
  <c r="E20" i="10"/>
  <c r="O20" i="10"/>
  <c r="O19" i="10"/>
  <c r="Q19" i="10"/>
  <c r="P19" i="10"/>
  <c r="P18" i="10"/>
  <c r="K18" i="10"/>
  <c r="F18" i="10"/>
  <c r="E18" i="10"/>
  <c r="P17" i="10"/>
  <c r="O17" i="10"/>
  <c r="J17" i="10"/>
  <c r="F16" i="10"/>
  <c r="Q16" i="10"/>
  <c r="P16" i="10"/>
  <c r="O16" i="10"/>
  <c r="J15" i="10"/>
  <c r="I15" i="10"/>
  <c r="H15" i="10"/>
  <c r="H14" i="10"/>
  <c r="K14" i="10"/>
  <c r="F14" i="10"/>
  <c r="E14" i="10"/>
  <c r="I13" i="10"/>
  <c r="M13" i="10"/>
  <c r="D13" i="10"/>
  <c r="N13" i="10"/>
  <c r="N12" i="10"/>
  <c r="J12" i="10"/>
  <c r="F12" i="10"/>
  <c r="E12" i="10"/>
  <c r="D12" i="10"/>
  <c r="E11" i="10"/>
  <c r="D11" i="10"/>
  <c r="O10" i="10"/>
  <c r="J10" i="10"/>
  <c r="I10" i="10"/>
  <c r="M9" i="10"/>
  <c r="I9" i="10"/>
  <c r="H9" i="10"/>
  <c r="G9" i="10"/>
  <c r="X9" i="10"/>
  <c r="AD28" i="10"/>
  <c r="T30" i="10"/>
  <c r="W9" i="10"/>
  <c r="E25" i="10"/>
  <c r="P26" i="10"/>
  <c r="G27" i="10"/>
  <c r="Z28" i="10"/>
  <c r="U31" i="10"/>
  <c r="X32" i="10"/>
  <c r="P34" i="10"/>
  <c r="E21" i="10"/>
  <c r="AA29" i="10"/>
  <c r="R32" i="10"/>
  <c r="AE32" i="10"/>
  <c r="M29" i="10"/>
  <c r="E33" i="10"/>
  <c r="O23" i="10"/>
  <c r="AA32" i="10"/>
  <c r="D18" i="10"/>
  <c r="H34" i="10"/>
  <c r="AD9" i="10"/>
  <c r="Y31" i="10"/>
  <c r="J28" i="10"/>
  <c r="AC9" i="10"/>
  <c r="R33" i="10"/>
  <c r="W29" i="10"/>
  <c r="D30" i="10"/>
  <c r="W32" i="10"/>
  <c r="T22" i="10"/>
  <c r="X22" i="10"/>
  <c r="AB22" i="10"/>
  <c r="U22" i="10"/>
  <c r="Y22" i="10"/>
  <c r="AC22" i="10"/>
  <c r="R22" i="10"/>
  <c r="V22" i="10"/>
  <c r="Z22" i="10"/>
  <c r="AD22" i="10"/>
  <c r="W22" i="10"/>
  <c r="AA22" i="10"/>
  <c r="AE22" i="10"/>
  <c r="S22" i="10"/>
  <c r="R8" i="10"/>
  <c r="V8" i="10"/>
  <c r="Z8" i="10"/>
  <c r="AD8" i="10"/>
  <c r="S8" i="10"/>
  <c r="W8" i="10"/>
  <c r="AA8" i="10"/>
  <c r="AE8" i="10"/>
  <c r="T8" i="10"/>
  <c r="X8" i="10"/>
  <c r="AB8" i="10"/>
  <c r="U8" i="10"/>
  <c r="Y8" i="10"/>
  <c r="AC8" i="10"/>
  <c r="M33" i="10"/>
  <c r="AC32" i="10"/>
  <c r="AE33" i="10"/>
  <c r="AD33" i="10"/>
  <c r="AC33" i="10"/>
  <c r="T10" i="10"/>
  <c r="X10" i="10"/>
  <c r="AB10" i="10"/>
  <c r="U10" i="10"/>
  <c r="Y10" i="10"/>
  <c r="AC10" i="10"/>
  <c r="R10" i="10"/>
  <c r="V10" i="10"/>
  <c r="Z10" i="10"/>
  <c r="AD10" i="10"/>
  <c r="AE10" i="10"/>
  <c r="S10" i="10"/>
  <c r="W10" i="10"/>
  <c r="AA10" i="10"/>
  <c r="X31" i="10"/>
  <c r="W31" i="10"/>
  <c r="V31" i="10"/>
  <c r="AA28" i="10"/>
  <c r="V29" i="10"/>
  <c r="AC29" i="10"/>
  <c r="X29" i="10"/>
  <c r="AA30" i="10"/>
  <c r="V30" i="10"/>
  <c r="L14" i="10"/>
  <c r="Q25" i="10"/>
  <c r="L30" i="10"/>
  <c r="E9" i="10"/>
  <c r="D9" i="10"/>
  <c r="N9" i="10"/>
  <c r="P13" i="10"/>
  <c r="O13" i="10"/>
  <c r="J13" i="10"/>
  <c r="L17" i="10"/>
  <c r="K17" i="10"/>
  <c r="F17" i="10"/>
  <c r="K21" i="10"/>
  <c r="G21" i="10"/>
  <c r="D21" i="10"/>
  <c r="P25" i="10"/>
  <c r="O25" i="10"/>
  <c r="J25" i="10"/>
  <c r="H29" i="10"/>
  <c r="G29" i="10"/>
  <c r="P33" i="10"/>
  <c r="O33" i="10"/>
  <c r="J33" i="10"/>
  <c r="D14" i="10"/>
  <c r="G14" i="10"/>
  <c r="Q14" i="10"/>
  <c r="L18" i="10"/>
  <c r="G18" i="10"/>
  <c r="Q18" i="10"/>
  <c r="O26" i="10"/>
  <c r="J26" i="10"/>
  <c r="I26" i="10"/>
  <c r="G34" i="10"/>
  <c r="Q34" i="10"/>
  <c r="P20" i="10"/>
  <c r="Q12" i="10"/>
  <c r="P12" i="10"/>
  <c r="O12" i="10"/>
  <c r="M24" i="10"/>
  <c r="L24" i="10"/>
  <c r="K24" i="10"/>
  <c r="P22" i="10"/>
  <c r="P30" i="10"/>
  <c r="P10" i="10"/>
  <c r="K10" i="10"/>
  <c r="F10" i="10"/>
  <c r="E10" i="10"/>
  <c r="N22" i="10"/>
  <c r="Q22" i="10"/>
  <c r="G22" i="10"/>
  <c r="O30" i="10"/>
  <c r="J30" i="10"/>
  <c r="I30" i="10"/>
  <c r="M16" i="10"/>
  <c r="L16" i="10"/>
  <c r="K16" i="10"/>
  <c r="I28" i="10"/>
  <c r="H28" i="10"/>
  <c r="G28" i="10"/>
  <c r="Q29" i="10"/>
  <c r="G11" i="10"/>
  <c r="O11" i="10"/>
  <c r="Q11" i="10"/>
  <c r="P11" i="10"/>
  <c r="O15" i="10"/>
  <c r="F15" i="10"/>
  <c r="E15" i="10"/>
  <c r="D15" i="10"/>
  <c r="N19" i="10"/>
  <c r="M19" i="10"/>
  <c r="L19" i="10"/>
  <c r="N23" i="10"/>
  <c r="M23" i="10"/>
  <c r="P23" i="10"/>
  <c r="N27" i="10"/>
  <c r="M27" i="10"/>
  <c r="L27" i="10"/>
  <c r="J31" i="10"/>
  <c r="I31" i="10"/>
  <c r="H31" i="10"/>
  <c r="Q20" i="10"/>
  <c r="L20" i="10"/>
  <c r="K20" i="10"/>
  <c r="I32" i="10"/>
  <c r="H32" i="10"/>
  <c r="G32" i="10"/>
  <c r="AB33" i="10"/>
  <c r="S21" i="10"/>
  <c r="W21" i="10"/>
  <c r="AA21" i="10"/>
  <c r="AE21" i="10"/>
  <c r="T21" i="10"/>
  <c r="X21" i="10"/>
  <c r="AB21" i="10"/>
  <c r="U21" i="10"/>
  <c r="Y21" i="10"/>
  <c r="AC21" i="10"/>
  <c r="Z21" i="10"/>
  <c r="AD21" i="10"/>
  <c r="R21" i="10"/>
  <c r="V21" i="10"/>
  <c r="U11" i="10"/>
  <c r="Y11" i="10"/>
  <c r="AC11" i="10"/>
  <c r="R11" i="10"/>
  <c r="V11" i="10"/>
  <c r="Z11" i="10"/>
  <c r="AD11" i="10"/>
  <c r="S11" i="10"/>
  <c r="W11" i="10"/>
  <c r="AA11" i="10"/>
  <c r="AE11" i="10"/>
  <c r="AB11" i="10"/>
  <c r="T11" i="10"/>
  <c r="X11" i="10"/>
  <c r="R12" i="10"/>
  <c r="V12" i="10"/>
  <c r="Z12" i="10"/>
  <c r="AD12" i="10"/>
  <c r="S12" i="10"/>
  <c r="W12" i="10"/>
  <c r="AA12" i="10"/>
  <c r="AE12" i="10"/>
  <c r="T12" i="10"/>
  <c r="X12" i="10"/>
  <c r="AB12" i="10"/>
  <c r="AC12" i="10"/>
  <c r="U12" i="10"/>
  <c r="Y12" i="10"/>
  <c r="Z9" i="10"/>
  <c r="Y9" i="10"/>
  <c r="T9" i="10"/>
  <c r="S9" i="10"/>
  <c r="E29" i="10"/>
  <c r="T14" i="10"/>
  <c r="X14" i="10"/>
  <c r="AB14" i="10"/>
  <c r="U14" i="10"/>
  <c r="Y14" i="10"/>
  <c r="AC14" i="10"/>
  <c r="R14" i="10"/>
  <c r="V14" i="10"/>
  <c r="Z14" i="10"/>
  <c r="AD14" i="10"/>
  <c r="W14" i="10"/>
  <c r="AA14" i="10"/>
  <c r="AE14" i="10"/>
  <c r="S14" i="10"/>
  <c r="T33" i="10"/>
  <c r="R20" i="10"/>
  <c r="V20" i="10"/>
  <c r="Z20" i="10"/>
  <c r="AD20" i="10"/>
  <c r="S20" i="10"/>
  <c r="W20" i="10"/>
  <c r="AA20" i="10"/>
  <c r="AE20" i="10"/>
  <c r="T20" i="10"/>
  <c r="X20" i="10"/>
  <c r="AB20" i="10"/>
  <c r="AC20" i="10"/>
  <c r="U20" i="10"/>
  <c r="Y20" i="10"/>
  <c r="R24" i="10"/>
  <c r="V24" i="10"/>
  <c r="Z24" i="10"/>
  <c r="AD24" i="10"/>
  <c r="S24" i="10"/>
  <c r="W24" i="10"/>
  <c r="AA24" i="10"/>
  <c r="AE24" i="10"/>
  <c r="T24" i="10"/>
  <c r="X24" i="10"/>
  <c r="AB24" i="10"/>
  <c r="U24" i="10"/>
  <c r="Y24" i="10"/>
  <c r="AC24" i="10"/>
  <c r="X33" i="10"/>
  <c r="AD32" i="10"/>
  <c r="Y32" i="10"/>
  <c r="S32" i="10"/>
  <c r="AA33" i="10"/>
  <c r="Z33" i="10"/>
  <c r="Y33" i="10"/>
  <c r="T31" i="10"/>
  <c r="S31" i="10"/>
  <c r="R31" i="10"/>
  <c r="Y28" i="10"/>
  <c r="X28" i="10"/>
  <c r="W28" i="10"/>
  <c r="V28" i="10"/>
  <c r="R29" i="10"/>
  <c r="Y29" i="10"/>
  <c r="T29" i="10"/>
  <c r="S29" i="10"/>
  <c r="W30" i="10"/>
  <c r="R30" i="10"/>
  <c r="AB30" i="10"/>
  <c r="AB28" i="10"/>
  <c r="M21" i="10"/>
  <c r="D26" i="10"/>
  <c r="J32" i="10"/>
  <c r="P9" i="10"/>
  <c r="O9" i="10"/>
  <c r="J9" i="10"/>
  <c r="L13" i="10"/>
  <c r="K13" i="10"/>
  <c r="F13" i="10"/>
  <c r="M17" i="10"/>
  <c r="I17" i="10"/>
  <c r="H17" i="10"/>
  <c r="G17" i="10"/>
  <c r="Q21" i="10"/>
  <c r="P21" i="10"/>
  <c r="N21" i="10"/>
  <c r="L25" i="10"/>
  <c r="K25" i="10"/>
  <c r="F25" i="10"/>
  <c r="D29" i="10"/>
  <c r="N29" i="10"/>
  <c r="L33" i="10"/>
  <c r="K33" i="10"/>
  <c r="F33" i="10"/>
  <c r="P14" i="10"/>
  <c r="N14" i="10"/>
  <c r="M14" i="10"/>
  <c r="H18" i="10"/>
  <c r="N18" i="10"/>
  <c r="M18" i="10"/>
  <c r="K26" i="10"/>
  <c r="F26" i="10"/>
  <c r="E26" i="10"/>
  <c r="N34" i="10"/>
  <c r="M34" i="10"/>
  <c r="F24" i="10"/>
  <c r="M12" i="10"/>
  <c r="L12" i="10"/>
  <c r="K12" i="10"/>
  <c r="I24" i="10"/>
  <c r="H24" i="10"/>
  <c r="G24" i="10"/>
  <c r="G23" i="10"/>
  <c r="G31" i="10"/>
  <c r="L10" i="10"/>
  <c r="G10" i="10"/>
  <c r="Q10" i="10"/>
  <c r="F22" i="10"/>
  <c r="J22" i="10"/>
  <c r="M22" i="10"/>
  <c r="K30" i="10"/>
  <c r="F30" i="10"/>
  <c r="E30" i="10"/>
  <c r="I16" i="10"/>
  <c r="H16" i="10"/>
  <c r="G16" i="10"/>
  <c r="E28" i="10"/>
  <c r="D28" i="10"/>
  <c r="K23" i="10"/>
  <c r="K31" i="10"/>
  <c r="N11" i="10"/>
  <c r="M11" i="10"/>
  <c r="L11" i="10"/>
  <c r="K15" i="10"/>
  <c r="G15" i="10"/>
  <c r="Q15" i="10"/>
  <c r="P15" i="10"/>
  <c r="G19" i="10"/>
  <c r="J19" i="10"/>
  <c r="I19" i="10"/>
  <c r="H19" i="10"/>
  <c r="J23" i="10"/>
  <c r="I23" i="10"/>
  <c r="L23" i="10"/>
  <c r="J27" i="10"/>
  <c r="I27" i="10"/>
  <c r="H27" i="10"/>
  <c r="F31" i="10"/>
  <c r="E31" i="10"/>
  <c r="D31" i="10"/>
  <c r="M20" i="10"/>
  <c r="H20" i="10"/>
  <c r="G20" i="10"/>
  <c r="E32" i="10"/>
  <c r="D32" i="10"/>
  <c r="U19" i="10"/>
  <c r="Y19" i="10"/>
  <c r="AC19" i="10"/>
  <c r="R19" i="10"/>
  <c r="V19" i="10"/>
  <c r="Z19" i="10"/>
  <c r="AD19" i="10"/>
  <c r="S19" i="10"/>
  <c r="W19" i="10"/>
  <c r="AA19" i="10"/>
  <c r="AE19" i="10"/>
  <c r="AB19" i="10"/>
  <c r="T19" i="10"/>
  <c r="X19" i="10"/>
  <c r="U23" i="10"/>
  <c r="Y23" i="10"/>
  <c r="AC23" i="10"/>
  <c r="R23" i="10"/>
  <c r="V23" i="10"/>
  <c r="Z23" i="10"/>
  <c r="AD23" i="10"/>
  <c r="S23" i="10"/>
  <c r="W23" i="10"/>
  <c r="AA23" i="10"/>
  <c r="AE23" i="10"/>
  <c r="T23" i="10"/>
  <c r="X23" i="10"/>
  <c r="AB23" i="10"/>
  <c r="V9" i="10"/>
  <c r="U9" i="10"/>
  <c r="AE9" i="10"/>
  <c r="S13" i="10"/>
  <c r="W13" i="10"/>
  <c r="AA13" i="10"/>
  <c r="AE13" i="10"/>
  <c r="T13" i="10"/>
  <c r="X13" i="10"/>
  <c r="AB13" i="10"/>
  <c r="U13" i="10"/>
  <c r="Y13" i="10"/>
  <c r="AC13" i="10"/>
  <c r="Z13" i="10"/>
  <c r="AD13" i="10"/>
  <c r="R13" i="10"/>
  <c r="V13" i="10"/>
  <c r="K19" i="10"/>
  <c r="S17" i="10"/>
  <c r="W17" i="10"/>
  <c r="AA17" i="10"/>
  <c r="AE17" i="10"/>
  <c r="T17" i="10"/>
  <c r="X17" i="10"/>
  <c r="AB17" i="10"/>
  <c r="U17" i="10"/>
  <c r="Y17" i="10"/>
  <c r="AC17" i="10"/>
  <c r="R17" i="10"/>
  <c r="V17" i="10"/>
  <c r="Z17" i="10"/>
  <c r="AD17" i="10"/>
  <c r="Z32" i="10"/>
  <c r="U32" i="10"/>
  <c r="T32" i="10"/>
  <c r="W33" i="10"/>
  <c r="V33" i="10"/>
  <c r="U33" i="10"/>
  <c r="AE31" i="10"/>
  <c r="AD31" i="10"/>
  <c r="AC31" i="10"/>
  <c r="U28" i="10"/>
  <c r="T28" i="10"/>
  <c r="S28" i="10"/>
  <c r="R28" i="10"/>
  <c r="AD29" i="10"/>
  <c r="U29" i="10"/>
  <c r="AE29" i="10"/>
  <c r="S30" i="10"/>
  <c r="AD30" i="10"/>
  <c r="AC30" i="10"/>
  <c r="X30" i="10"/>
  <c r="U15" i="10"/>
  <c r="Y15" i="10"/>
  <c r="AC15" i="10"/>
  <c r="R15" i="10"/>
  <c r="V15" i="10"/>
  <c r="Z15" i="10"/>
  <c r="AD15" i="10"/>
  <c r="S15" i="10"/>
  <c r="W15" i="10"/>
  <c r="AA15" i="10"/>
  <c r="AE15" i="10"/>
  <c r="T15" i="10"/>
  <c r="X15" i="10"/>
  <c r="AB15" i="10"/>
  <c r="T18" i="10"/>
  <c r="X18" i="10"/>
  <c r="AB18" i="10"/>
  <c r="U18" i="10"/>
  <c r="Y18" i="10"/>
  <c r="AC18" i="10"/>
  <c r="R18" i="10"/>
  <c r="V18" i="10"/>
  <c r="Z18" i="10"/>
  <c r="AD18" i="10"/>
  <c r="AE18" i="10"/>
  <c r="S18" i="10"/>
  <c r="W18" i="10"/>
  <c r="AA18" i="10"/>
  <c r="H22" i="10"/>
  <c r="K27" i="10"/>
  <c r="Q33" i="10"/>
  <c r="L9" i="10"/>
  <c r="K9" i="10"/>
  <c r="F9" i="10"/>
  <c r="E13" i="10"/>
  <c r="Q13" i="10"/>
  <c r="H13" i="10"/>
  <c r="G13" i="10"/>
  <c r="E17" i="10"/>
  <c r="D17" i="10"/>
  <c r="N17" i="10"/>
  <c r="I21" i="10"/>
  <c r="L21" i="10"/>
  <c r="J21" i="10"/>
  <c r="H25" i="10"/>
  <c r="G25" i="10"/>
  <c r="P29" i="10"/>
  <c r="O29" i="10"/>
  <c r="J29" i="10"/>
  <c r="H33" i="10"/>
  <c r="G33" i="10"/>
  <c r="O14" i="10"/>
  <c r="J14" i="10"/>
  <c r="I14" i="10"/>
  <c r="O18" i="10"/>
  <c r="J18" i="10"/>
  <c r="I18" i="10"/>
  <c r="G26" i="10"/>
  <c r="Q26" i="10"/>
  <c r="O34" i="10"/>
  <c r="J34" i="10"/>
  <c r="I34" i="10"/>
  <c r="F32" i="10"/>
  <c r="I12" i="10"/>
  <c r="H12" i="10"/>
  <c r="G12" i="10"/>
  <c r="E24" i="10"/>
  <c r="D24" i="10"/>
  <c r="D10" i="10"/>
  <c r="O27" i="10"/>
  <c r="N32" i="10"/>
  <c r="H10" i="10"/>
  <c r="N10" i="10"/>
  <c r="M10" i="10"/>
  <c r="L22" i="10"/>
  <c r="O22" i="10"/>
  <c r="I22" i="10"/>
  <c r="G30" i="10"/>
  <c r="Q30" i="10"/>
  <c r="N16" i="10"/>
  <c r="E16" i="10"/>
  <c r="D16" i="10"/>
  <c r="Q28" i="10"/>
  <c r="P28" i="10"/>
  <c r="O28" i="10"/>
  <c r="I25" i="10"/>
  <c r="I33" i="10"/>
  <c r="J11" i="10"/>
  <c r="I11" i="10"/>
  <c r="H11" i="10"/>
  <c r="N15" i="10"/>
  <c r="M15" i="10"/>
  <c r="L15" i="10"/>
  <c r="F19" i="10"/>
  <c r="E19" i="10"/>
  <c r="D19" i="10"/>
  <c r="F23" i="10"/>
  <c r="E23" i="10"/>
  <c r="H23" i="10"/>
  <c r="F27" i="10"/>
  <c r="E27" i="10"/>
  <c r="D27" i="10"/>
  <c r="Q31" i="10"/>
  <c r="P31" i="10"/>
  <c r="J16" i="10"/>
  <c r="N20" i="10"/>
  <c r="I20" i="10"/>
  <c r="D20" i="10"/>
  <c r="Q32" i="10"/>
  <c r="P32" i="10"/>
  <c r="O32" i="10"/>
  <c r="Q9" i="10"/>
  <c r="R9" i="10"/>
  <c r="AB9" i="10"/>
  <c r="S25" i="10"/>
  <c r="W25" i="10"/>
  <c r="AA25" i="10"/>
  <c r="AE25" i="10"/>
  <c r="T25" i="10"/>
  <c r="X25" i="10"/>
  <c r="AB25" i="10"/>
  <c r="U25" i="10"/>
  <c r="Y25" i="10"/>
  <c r="AC25" i="10"/>
  <c r="R25" i="10"/>
  <c r="V25" i="10"/>
  <c r="Z25" i="10"/>
  <c r="AD25" i="10"/>
  <c r="T26" i="10"/>
  <c r="X26" i="10"/>
  <c r="AB26" i="10"/>
  <c r="U26" i="10"/>
  <c r="Y26" i="10"/>
  <c r="AC26" i="10"/>
  <c r="R26" i="10"/>
  <c r="V26" i="10"/>
  <c r="Z26" i="10"/>
  <c r="AD26" i="10"/>
  <c r="AE26" i="10"/>
  <c r="S26" i="10"/>
  <c r="W26" i="10"/>
  <c r="AA26" i="10"/>
  <c r="U27" i="10"/>
  <c r="Y27" i="10"/>
  <c r="AC27" i="10"/>
  <c r="R27" i="10"/>
  <c r="V27" i="10"/>
  <c r="Z27" i="10"/>
  <c r="AD27" i="10"/>
  <c r="S27" i="10"/>
  <c r="W27" i="10"/>
  <c r="AA27" i="10"/>
  <c r="AE27" i="10"/>
  <c r="AB27" i="10"/>
  <c r="T27" i="10"/>
  <c r="X27" i="10"/>
  <c r="H26" i="10"/>
  <c r="R16" i="10"/>
  <c r="V16" i="10"/>
  <c r="Z16" i="10"/>
  <c r="AD16" i="10"/>
  <c r="S16" i="10"/>
  <c r="W16" i="10"/>
  <c r="AA16" i="10"/>
  <c r="AE16" i="10"/>
  <c r="T16" i="10"/>
  <c r="X16" i="10"/>
  <c r="AB16" i="10"/>
  <c r="U16" i="10"/>
  <c r="Y16" i="10"/>
  <c r="AC16" i="10"/>
  <c r="R34" i="10"/>
  <c r="V34" i="10"/>
  <c r="Z34" i="10"/>
  <c r="AD34" i="10"/>
  <c r="S34" i="10"/>
  <c r="W34" i="10"/>
  <c r="AA34" i="10"/>
  <c r="AE34" i="10"/>
  <c r="T34" i="10"/>
  <c r="X34" i="10"/>
  <c r="AB34" i="10"/>
  <c r="AC34" i="10"/>
  <c r="Y34" i="10"/>
  <c r="U34" i="10"/>
  <c r="Q17" i="10"/>
  <c r="H30" i="10"/>
  <c r="V32" i="10"/>
  <c r="AB32" i="10"/>
  <c r="S33" i="10"/>
  <c r="AB31" i="10"/>
  <c r="AA31" i="10"/>
  <c r="Z31" i="10"/>
  <c r="AC28" i="10"/>
  <c r="AE28" i="10"/>
  <c r="Z29" i="10"/>
  <c r="AB29" i="10"/>
  <c r="AE30" i="10"/>
  <c r="Z30" i="10"/>
  <c r="Y30" i="10"/>
  <c r="C22" i="10" l="1"/>
  <c r="C33" i="10"/>
  <c r="C23" i="10"/>
  <c r="C12" i="10"/>
  <c r="C34" i="10"/>
  <c r="C25" i="10"/>
  <c r="C11" i="10"/>
  <c r="C24" i="10"/>
  <c r="C18" i="10"/>
  <c r="C27" i="10"/>
  <c r="C16" i="10"/>
  <c r="C31" i="10"/>
  <c r="C29" i="10"/>
  <c r="C10" i="10"/>
  <c r="C32" i="10"/>
  <c r="C30" i="10"/>
  <c r="C20" i="10"/>
  <c r="C19" i="10"/>
  <c r="C17" i="10"/>
  <c r="C28" i="10"/>
  <c r="C26" i="10"/>
  <c r="C9" i="10"/>
  <c r="C14" i="10"/>
  <c r="C13" i="10"/>
  <c r="C21" i="10"/>
  <c r="C15" i="10"/>
  <c r="K16" i="4" l="1"/>
  <c r="B7" i="13" l="1"/>
  <c r="A9" i="13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5" i="13" s="1"/>
  <c r="B3" i="12"/>
  <c r="A5" i="12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B3" i="30"/>
  <c r="A5" i="30"/>
  <c r="A6" i="30" s="1"/>
  <c r="A7" i="30" s="1"/>
  <c r="A8" i="30" s="1"/>
  <c r="A9" i="30" s="1"/>
  <c r="A10" i="30" s="1"/>
  <c r="A11" i="30" s="1"/>
  <c r="A12" i="30" s="1"/>
  <c r="A13" i="30" s="1"/>
  <c r="A14" i="30" s="1"/>
  <c r="A15" i="30" s="1"/>
  <c r="A16" i="30" s="1"/>
  <c r="A4" i="30"/>
  <c r="Y4" i="11"/>
  <c r="Y5" i="11"/>
  <c r="Y6" i="11"/>
  <c r="Y7" i="11"/>
  <c r="W4" i="11"/>
  <c r="W5" i="11"/>
  <c r="W6" i="11"/>
  <c r="W7" i="11"/>
  <c r="U4" i="11"/>
  <c r="U5" i="11"/>
  <c r="U6" i="11"/>
  <c r="U7" i="11"/>
  <c r="S4" i="11"/>
  <c r="S5" i="11"/>
  <c r="S6" i="11"/>
  <c r="S7" i="11"/>
  <c r="Q4" i="11"/>
  <c r="Q5" i="11"/>
  <c r="Q6" i="11"/>
  <c r="Q7" i="11"/>
  <c r="O4" i="11"/>
  <c r="O5" i="11"/>
  <c r="O6" i="11"/>
  <c r="O7" i="11"/>
  <c r="M4" i="11"/>
  <c r="M5" i="11"/>
  <c r="M6" i="11"/>
  <c r="M7" i="11"/>
  <c r="K4" i="11"/>
  <c r="K5" i="11"/>
  <c r="K6" i="11"/>
  <c r="K7" i="11"/>
  <c r="I4" i="11"/>
  <c r="I5" i="11"/>
  <c r="I6" i="11"/>
  <c r="I7" i="11"/>
  <c r="G4" i="11"/>
  <c r="G5" i="11"/>
  <c r="G6" i="11"/>
  <c r="G7" i="11"/>
  <c r="E4" i="11"/>
  <c r="O3" i="12" s="1"/>
  <c r="E5" i="11"/>
  <c r="E6" i="11"/>
  <c r="E7" i="11"/>
  <c r="A8" i="11"/>
  <c r="A9" i="11" s="1"/>
  <c r="A5" i="11"/>
  <c r="A6" i="11" s="1"/>
  <c r="AA3" i="12" l="1"/>
  <c r="J3" i="30"/>
  <c r="X3" i="30" s="1"/>
  <c r="D3" i="30"/>
  <c r="R3" i="30" s="1"/>
  <c r="R3" i="12"/>
  <c r="V3" i="12"/>
  <c r="Z3" i="12"/>
  <c r="AD3" i="12"/>
  <c r="Q3" i="12"/>
  <c r="U3" i="12"/>
  <c r="Y3" i="12"/>
  <c r="AC3" i="12"/>
  <c r="X3" i="12"/>
  <c r="T3" i="12"/>
  <c r="AB3" i="12"/>
  <c r="S3" i="12"/>
  <c r="W3" i="12"/>
  <c r="O3" i="30"/>
  <c r="AC3" i="30" s="1"/>
  <c r="C3" i="30"/>
  <c r="Q3" i="30" s="1"/>
  <c r="F3" i="12"/>
  <c r="J3" i="12"/>
  <c r="N3" i="12"/>
  <c r="E3" i="12"/>
  <c r="I3" i="12"/>
  <c r="M3" i="12"/>
  <c r="E3" i="30"/>
  <c r="S3" i="30" s="1"/>
  <c r="I3" i="30"/>
  <c r="W3" i="30" s="1"/>
  <c r="H3" i="12"/>
  <c r="P3" i="12"/>
  <c r="D3" i="12"/>
  <c r="L3" i="12"/>
  <c r="G3" i="30"/>
  <c r="U3" i="30" s="1"/>
  <c r="L3" i="30"/>
  <c r="Z3" i="30" s="1"/>
  <c r="P3" i="30"/>
  <c r="AD3" i="30" s="1"/>
  <c r="C3" i="12"/>
  <c r="F3" i="30"/>
  <c r="T3" i="30" s="1"/>
  <c r="M3" i="30"/>
  <c r="AA3" i="30" s="1"/>
  <c r="G3" i="12"/>
  <c r="H3" i="30"/>
  <c r="V3" i="30" s="1"/>
  <c r="N3" i="30"/>
  <c r="AB3" i="30" s="1"/>
  <c r="K3" i="30"/>
  <c r="Y3" i="30" s="1"/>
  <c r="K3" i="12"/>
  <c r="A26" i="13"/>
  <c r="A27" i="13" s="1"/>
  <c r="A28" i="13" s="1"/>
  <c r="A29" i="13" s="1"/>
  <c r="A7" i="11"/>
  <c r="A10" i="1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C33" i="8"/>
  <c r="P7" i="13" l="1"/>
  <c r="L7" i="13"/>
  <c r="H7" i="13"/>
  <c r="E7" i="13"/>
  <c r="O7" i="13"/>
  <c r="Q7" i="13"/>
  <c r="N7" i="13"/>
  <c r="K7" i="13"/>
  <c r="I7" i="13"/>
  <c r="J7" i="13"/>
  <c r="G7" i="13"/>
  <c r="D7" i="13"/>
  <c r="M7" i="13"/>
  <c r="F7" i="13"/>
  <c r="U7" i="13"/>
  <c r="Y7" i="13"/>
  <c r="AC7" i="13"/>
  <c r="T7" i="13"/>
  <c r="Z7" i="13"/>
  <c r="AE7" i="13"/>
  <c r="W7" i="13"/>
  <c r="AD7" i="13"/>
  <c r="V7" i="13"/>
  <c r="AB7" i="13"/>
  <c r="R7" i="13"/>
  <c r="S7" i="13"/>
  <c r="AA7" i="13"/>
  <c r="X7" i="13"/>
  <c r="E4" i="2"/>
  <c r="C7" i="13" l="1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Q4" i="26"/>
  <c r="R4" i="26"/>
  <c r="S4" i="26"/>
  <c r="T4" i="26"/>
  <c r="U4" i="26"/>
  <c r="V4" i="26"/>
  <c r="W4" i="26"/>
  <c r="X4" i="26"/>
  <c r="Y4" i="26"/>
  <c r="Z4" i="26"/>
  <c r="AA4" i="26"/>
  <c r="AB4" i="26"/>
  <c r="AC4" i="26"/>
  <c r="AD4" i="26"/>
  <c r="Q5" i="26"/>
  <c r="R5" i="26"/>
  <c r="S5" i="26"/>
  <c r="T5" i="26"/>
  <c r="U5" i="26"/>
  <c r="V5" i="26"/>
  <c r="W5" i="26"/>
  <c r="X5" i="26"/>
  <c r="Y5" i="26"/>
  <c r="Z5" i="26"/>
  <c r="AA5" i="26"/>
  <c r="AB5" i="26"/>
  <c r="AC5" i="26"/>
  <c r="AD5" i="26"/>
  <c r="AD3" i="26"/>
  <c r="AC3" i="26"/>
  <c r="AB3" i="26"/>
  <c r="AA3" i="26"/>
  <c r="Z3" i="26"/>
  <c r="Y3" i="26"/>
  <c r="X3" i="26"/>
  <c r="W3" i="26"/>
  <c r="V3" i="26"/>
  <c r="U3" i="26"/>
  <c r="T3" i="26"/>
  <c r="S3" i="26"/>
  <c r="R3" i="26"/>
  <c r="Q3" i="26"/>
  <c r="AA5" i="32"/>
  <c r="W5" i="32"/>
  <c r="S5" i="32"/>
  <c r="P5" i="32"/>
  <c r="AD5" i="32" s="1"/>
  <c r="O5" i="32"/>
  <c r="AC5" i="32" s="1"/>
  <c r="N5" i="32"/>
  <c r="AB5" i="32" s="1"/>
  <c r="M5" i="32"/>
  <c r="L5" i="32"/>
  <c r="Z5" i="32" s="1"/>
  <c r="K5" i="32"/>
  <c r="Y5" i="32" s="1"/>
  <c r="J5" i="32"/>
  <c r="X5" i="32" s="1"/>
  <c r="I5" i="32"/>
  <c r="H5" i="32"/>
  <c r="V5" i="32" s="1"/>
  <c r="G5" i="32"/>
  <c r="U5" i="32" s="1"/>
  <c r="F5" i="32"/>
  <c r="T5" i="32" s="1"/>
  <c r="E5" i="32"/>
  <c r="D5" i="32"/>
  <c r="R5" i="32" s="1"/>
  <c r="C5" i="32"/>
  <c r="Q5" i="32" s="1"/>
  <c r="B5" i="32"/>
  <c r="AC4" i="32"/>
  <c r="Y4" i="32"/>
  <c r="U4" i="32"/>
  <c r="Q4" i="32"/>
  <c r="P4" i="32"/>
  <c r="AD4" i="32" s="1"/>
  <c r="O4" i="32"/>
  <c r="N4" i="32"/>
  <c r="AB4" i="32" s="1"/>
  <c r="M4" i="32"/>
  <c r="AA4" i="32" s="1"/>
  <c r="L4" i="32"/>
  <c r="Z4" i="32" s="1"/>
  <c r="K4" i="32"/>
  <c r="J4" i="32"/>
  <c r="X4" i="32" s="1"/>
  <c r="I4" i="32"/>
  <c r="W4" i="32" s="1"/>
  <c r="H4" i="32"/>
  <c r="V4" i="32" s="1"/>
  <c r="G4" i="32"/>
  <c r="F4" i="32"/>
  <c r="T4" i="32" s="1"/>
  <c r="E4" i="32"/>
  <c r="S4" i="32" s="1"/>
  <c r="D4" i="32"/>
  <c r="R4" i="32" s="1"/>
  <c r="C4" i="32"/>
  <c r="B4" i="32"/>
  <c r="A4" i="32"/>
  <c r="A5" i="32" s="1"/>
  <c r="AA3" i="32"/>
  <c r="W3" i="32"/>
  <c r="W7" i="32" s="1"/>
  <c r="S3" i="32"/>
  <c r="S7" i="32" s="1"/>
  <c r="P3" i="32"/>
  <c r="AD3" i="32" s="1"/>
  <c r="O3" i="32"/>
  <c r="AC3" i="32" s="1"/>
  <c r="AC7" i="32" s="1"/>
  <c r="N3" i="32"/>
  <c r="N7" i="32" s="1"/>
  <c r="M3" i="32"/>
  <c r="M7" i="32" s="1"/>
  <c r="L3" i="32"/>
  <c r="Z3" i="32" s="1"/>
  <c r="K3" i="32"/>
  <c r="Y3" i="32" s="1"/>
  <c r="Y7" i="32" s="1"/>
  <c r="J3" i="32"/>
  <c r="J7" i="32" s="1"/>
  <c r="I3" i="32"/>
  <c r="I7" i="32" s="1"/>
  <c r="H3" i="32"/>
  <c r="V3" i="32" s="1"/>
  <c r="G3" i="32"/>
  <c r="U3" i="32" s="1"/>
  <c r="U7" i="32" s="1"/>
  <c r="F3" i="32"/>
  <c r="F7" i="32" s="1"/>
  <c r="E3" i="32"/>
  <c r="E7" i="32" s="1"/>
  <c r="D3" i="32"/>
  <c r="R3" i="32" s="1"/>
  <c r="C3" i="32"/>
  <c r="Q3" i="32" s="1"/>
  <c r="Q7" i="32" s="1"/>
  <c r="B3" i="32"/>
  <c r="R2" i="32"/>
  <c r="S2" i="32" s="1"/>
  <c r="T2" i="32" s="1"/>
  <c r="U2" i="32" s="1"/>
  <c r="V2" i="32" s="1"/>
  <c r="W2" i="32" s="1"/>
  <c r="X2" i="32" s="1"/>
  <c r="Y2" i="32" s="1"/>
  <c r="Z2" i="32" s="1"/>
  <c r="AA2" i="32" s="1"/>
  <c r="AB2" i="32" s="1"/>
  <c r="AC2" i="32" s="1"/>
  <c r="AD2" i="32" s="1"/>
  <c r="D2" i="32"/>
  <c r="E2" i="32" s="1"/>
  <c r="F2" i="32" s="1"/>
  <c r="G2" i="32" s="1"/>
  <c r="H2" i="32" s="1"/>
  <c r="I2" i="32" s="1"/>
  <c r="J2" i="32" s="1"/>
  <c r="K2" i="32" s="1"/>
  <c r="L2" i="32" s="1"/>
  <c r="M2" i="32" s="1"/>
  <c r="N2" i="32" s="1"/>
  <c r="O2" i="32" s="1"/>
  <c r="P2" i="32" s="1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Q4" i="23"/>
  <c r="R4" i="23"/>
  <c r="S4" i="23"/>
  <c r="T4" i="23"/>
  <c r="U4" i="23"/>
  <c r="V4" i="23"/>
  <c r="W4" i="23"/>
  <c r="X4" i="23"/>
  <c r="Y4" i="23"/>
  <c r="Z4" i="23"/>
  <c r="AA4" i="23"/>
  <c r="AB4" i="23"/>
  <c r="AC4" i="23"/>
  <c r="AD4" i="23"/>
  <c r="Q5" i="23"/>
  <c r="R5" i="23"/>
  <c r="S5" i="23"/>
  <c r="T5" i="23"/>
  <c r="U5" i="23"/>
  <c r="V5" i="23"/>
  <c r="W5" i="23"/>
  <c r="X5" i="23"/>
  <c r="Y5" i="23"/>
  <c r="Z5" i="23"/>
  <c r="AA5" i="23"/>
  <c r="AB5" i="23"/>
  <c r="AC5" i="23"/>
  <c r="AD5" i="23"/>
  <c r="AD3" i="23"/>
  <c r="AC3" i="23"/>
  <c r="AB3" i="23"/>
  <c r="AA3" i="23"/>
  <c r="Z3" i="23"/>
  <c r="Y3" i="23"/>
  <c r="X3" i="23"/>
  <c r="W3" i="23"/>
  <c r="V3" i="23"/>
  <c r="U3" i="23"/>
  <c r="T3" i="23"/>
  <c r="S3" i="23"/>
  <c r="R3" i="23"/>
  <c r="Q3" i="23"/>
  <c r="AA5" i="31"/>
  <c r="W5" i="31"/>
  <c r="S5" i="31"/>
  <c r="P5" i="31"/>
  <c r="AD5" i="31" s="1"/>
  <c r="O5" i="31"/>
  <c r="AC5" i="31" s="1"/>
  <c r="N5" i="31"/>
  <c r="AB5" i="31" s="1"/>
  <c r="M5" i="31"/>
  <c r="L5" i="31"/>
  <c r="Z5" i="31" s="1"/>
  <c r="K5" i="31"/>
  <c r="Y5" i="31" s="1"/>
  <c r="J5" i="31"/>
  <c r="X5" i="31" s="1"/>
  <c r="I5" i="31"/>
  <c r="H5" i="31"/>
  <c r="V5" i="31" s="1"/>
  <c r="G5" i="31"/>
  <c r="U5" i="31" s="1"/>
  <c r="F5" i="31"/>
  <c r="T5" i="31" s="1"/>
  <c r="E5" i="31"/>
  <c r="D5" i="31"/>
  <c r="R5" i="31" s="1"/>
  <c r="C5" i="31"/>
  <c r="Q5" i="31" s="1"/>
  <c r="B5" i="31"/>
  <c r="AC4" i="31"/>
  <c r="Y4" i="31"/>
  <c r="U4" i="31"/>
  <c r="Q4" i="31"/>
  <c r="P4" i="31"/>
  <c r="AD4" i="31" s="1"/>
  <c r="O4" i="31"/>
  <c r="N4" i="31"/>
  <c r="AB4" i="31" s="1"/>
  <c r="M4" i="31"/>
  <c r="AA4" i="31" s="1"/>
  <c r="L4" i="31"/>
  <c r="Z4" i="31" s="1"/>
  <c r="K4" i="31"/>
  <c r="J4" i="31"/>
  <c r="X4" i="31" s="1"/>
  <c r="I4" i="31"/>
  <c r="W4" i="31" s="1"/>
  <c r="H4" i="31"/>
  <c r="V4" i="31" s="1"/>
  <c r="G4" i="31"/>
  <c r="F4" i="31"/>
  <c r="T4" i="31" s="1"/>
  <c r="E4" i="31"/>
  <c r="S4" i="31" s="1"/>
  <c r="D4" i="31"/>
  <c r="R4" i="31" s="1"/>
  <c r="C4" i="31"/>
  <c r="B4" i="31"/>
  <c r="A4" i="31"/>
  <c r="A5" i="31" s="1"/>
  <c r="AA3" i="31"/>
  <c r="AA7" i="31" s="1"/>
  <c r="W3" i="31"/>
  <c r="W7" i="31" s="1"/>
  <c r="S3" i="31"/>
  <c r="S7" i="31" s="1"/>
  <c r="P3" i="31"/>
  <c r="AD3" i="31" s="1"/>
  <c r="O3" i="31"/>
  <c r="AC3" i="31" s="1"/>
  <c r="AC7" i="31" s="1"/>
  <c r="N3" i="31"/>
  <c r="N7" i="31" s="1"/>
  <c r="M3" i="31"/>
  <c r="M7" i="31" s="1"/>
  <c r="L3" i="31"/>
  <c r="Z3" i="31" s="1"/>
  <c r="K3" i="31"/>
  <c r="Y3" i="31" s="1"/>
  <c r="Y7" i="31" s="1"/>
  <c r="J3" i="31"/>
  <c r="J7" i="31" s="1"/>
  <c r="I3" i="31"/>
  <c r="I7" i="31" s="1"/>
  <c r="H3" i="31"/>
  <c r="V3" i="31" s="1"/>
  <c r="G3" i="31"/>
  <c r="U3" i="31" s="1"/>
  <c r="U7" i="31" s="1"/>
  <c r="F3" i="31"/>
  <c r="F7" i="31" s="1"/>
  <c r="E3" i="31"/>
  <c r="E7" i="31" s="1"/>
  <c r="D3" i="31"/>
  <c r="R3" i="31" s="1"/>
  <c r="C3" i="31"/>
  <c r="Q3" i="31" s="1"/>
  <c r="Q7" i="31" s="1"/>
  <c r="B3" i="31"/>
  <c r="R2" i="31"/>
  <c r="S2" i="31" s="1"/>
  <c r="T2" i="31" s="1"/>
  <c r="U2" i="31" s="1"/>
  <c r="V2" i="31" s="1"/>
  <c r="W2" i="31" s="1"/>
  <c r="X2" i="31" s="1"/>
  <c r="Y2" i="31" s="1"/>
  <c r="Z2" i="31" s="1"/>
  <c r="AA2" i="31" s="1"/>
  <c r="AB2" i="31" s="1"/>
  <c r="AC2" i="31" s="1"/>
  <c r="AD2" i="31" s="1"/>
  <c r="D2" i="31"/>
  <c r="E2" i="31" s="1"/>
  <c r="F2" i="31" s="1"/>
  <c r="G2" i="31" s="1"/>
  <c r="H2" i="31" s="1"/>
  <c r="I2" i="31" s="1"/>
  <c r="J2" i="31" s="1"/>
  <c r="K2" i="31" s="1"/>
  <c r="L2" i="31" s="1"/>
  <c r="M2" i="31" s="1"/>
  <c r="N2" i="31" s="1"/>
  <c r="O2" i="31" s="1"/>
  <c r="P2" i="31" s="1"/>
  <c r="T2" i="30"/>
  <c r="U2" i="30" s="1"/>
  <c r="V2" i="30" s="1"/>
  <c r="W2" i="30" s="1"/>
  <c r="X2" i="30" s="1"/>
  <c r="Y2" i="30" s="1"/>
  <c r="Z2" i="30" s="1"/>
  <c r="AA2" i="30" s="1"/>
  <c r="AB2" i="30" s="1"/>
  <c r="AC2" i="30" s="1"/>
  <c r="AD2" i="30" s="1"/>
  <c r="S2" i="30"/>
  <c r="R2" i="30"/>
  <c r="D2" i="30"/>
  <c r="E2" i="30" s="1"/>
  <c r="F2" i="30" s="1"/>
  <c r="G2" i="30" s="1"/>
  <c r="H2" i="30" s="1"/>
  <c r="I2" i="30" s="1"/>
  <c r="J2" i="30" s="1"/>
  <c r="K2" i="30" s="1"/>
  <c r="L2" i="30" s="1"/>
  <c r="M2" i="30" s="1"/>
  <c r="N2" i="30" s="1"/>
  <c r="O2" i="30" s="1"/>
  <c r="P2" i="30" s="1"/>
  <c r="A4" i="29"/>
  <c r="A5" i="29" s="1"/>
  <c r="A6" i="29" s="1"/>
  <c r="A7" i="29" s="1"/>
  <c r="A8" i="29" s="1"/>
  <c r="A9" i="29" s="1"/>
  <c r="A10" i="29" s="1"/>
  <c r="A11" i="29" s="1"/>
  <c r="A12" i="29" s="1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B3" i="29"/>
  <c r="R2" i="29"/>
  <c r="S2" i="29" s="1"/>
  <c r="T2" i="29" s="1"/>
  <c r="U2" i="29" s="1"/>
  <c r="V2" i="29" s="1"/>
  <c r="W2" i="29" s="1"/>
  <c r="X2" i="29" s="1"/>
  <c r="Y2" i="29" s="1"/>
  <c r="Z2" i="29" s="1"/>
  <c r="AA2" i="29" s="1"/>
  <c r="AB2" i="29" s="1"/>
  <c r="AC2" i="29" s="1"/>
  <c r="AD2" i="29" s="1"/>
  <c r="D2" i="29"/>
  <c r="E2" i="29" s="1"/>
  <c r="F2" i="29" s="1"/>
  <c r="G2" i="29" s="1"/>
  <c r="H2" i="29" s="1"/>
  <c r="I2" i="29" s="1"/>
  <c r="J2" i="29" s="1"/>
  <c r="K2" i="29" s="1"/>
  <c r="L2" i="29" s="1"/>
  <c r="M2" i="29" s="1"/>
  <c r="N2" i="29" s="1"/>
  <c r="O2" i="29" s="1"/>
  <c r="P2" i="29" s="1"/>
  <c r="AA7" i="32" l="1"/>
  <c r="R7" i="32"/>
  <c r="V7" i="32"/>
  <c r="Z7" i="32"/>
  <c r="AD7" i="32"/>
  <c r="C7" i="32"/>
  <c r="O7" i="32"/>
  <c r="T3" i="32"/>
  <c r="T7" i="32" s="1"/>
  <c r="X3" i="32"/>
  <c r="X7" i="32" s="1"/>
  <c r="AB3" i="32"/>
  <c r="AB7" i="32" s="1"/>
  <c r="D7" i="32"/>
  <c r="H7" i="32"/>
  <c r="L7" i="32"/>
  <c r="P7" i="32"/>
  <c r="G7" i="32"/>
  <c r="K7" i="32"/>
  <c r="R7" i="31"/>
  <c r="V7" i="31"/>
  <c r="Z7" i="31"/>
  <c r="AD7" i="31"/>
  <c r="C7" i="31"/>
  <c r="O7" i="31"/>
  <c r="T3" i="31"/>
  <c r="T7" i="31" s="1"/>
  <c r="X3" i="31"/>
  <c r="X7" i="31" s="1"/>
  <c r="AB3" i="31"/>
  <c r="AB7" i="31" s="1"/>
  <c r="D7" i="31"/>
  <c r="H7" i="31"/>
  <c r="L7" i="31"/>
  <c r="P7" i="31"/>
  <c r="G7" i="31"/>
  <c r="K7" i="31"/>
  <c r="A4" i="28"/>
  <c r="P3" i="28"/>
  <c r="O3" i="28"/>
  <c r="N3" i="28"/>
  <c r="N6" i="28" s="1"/>
  <c r="M3" i="28"/>
  <c r="L3" i="28"/>
  <c r="K3" i="28"/>
  <c r="J3" i="28"/>
  <c r="J6" i="28" s="1"/>
  <c r="I3" i="28"/>
  <c r="H3" i="28"/>
  <c r="G3" i="28"/>
  <c r="F3" i="28"/>
  <c r="F6" i="28" s="1"/>
  <c r="E3" i="28"/>
  <c r="D3" i="28"/>
  <c r="C3" i="28"/>
  <c r="B3" i="28"/>
  <c r="R2" i="28"/>
  <c r="S2" i="28" s="1"/>
  <c r="T2" i="28" s="1"/>
  <c r="U2" i="28" s="1"/>
  <c r="V2" i="28" s="1"/>
  <c r="W2" i="28" s="1"/>
  <c r="X2" i="28" s="1"/>
  <c r="Y2" i="28" s="1"/>
  <c r="Z2" i="28" s="1"/>
  <c r="AA2" i="28" s="1"/>
  <c r="AB2" i="28" s="1"/>
  <c r="AC2" i="28" s="1"/>
  <c r="AD2" i="28" s="1"/>
  <c r="D2" i="28"/>
  <c r="E2" i="28" s="1"/>
  <c r="F2" i="28" s="1"/>
  <c r="G2" i="28" s="1"/>
  <c r="H2" i="28" s="1"/>
  <c r="I2" i="28" s="1"/>
  <c r="J2" i="28" s="1"/>
  <c r="K2" i="28" s="1"/>
  <c r="L2" i="28" s="1"/>
  <c r="M2" i="28" s="1"/>
  <c r="N2" i="28" s="1"/>
  <c r="O2" i="28" s="1"/>
  <c r="P2" i="28" s="1"/>
  <c r="K6" i="28" l="1"/>
  <c r="O6" i="28"/>
  <c r="C6" i="28"/>
  <c r="G6" i="28"/>
  <c r="D6" i="28"/>
  <c r="H6" i="28"/>
  <c r="L6" i="28"/>
  <c r="P6" i="28"/>
  <c r="E6" i="28"/>
  <c r="I6" i="28"/>
  <c r="M6" i="28"/>
  <c r="I5" i="14"/>
  <c r="J5" i="14"/>
  <c r="K5" i="14"/>
  <c r="L5" i="14"/>
  <c r="I6" i="14"/>
  <c r="J6" i="14"/>
  <c r="K6" i="14"/>
  <c r="L6" i="14"/>
  <c r="I7" i="14"/>
  <c r="J7" i="14"/>
  <c r="K7" i="14"/>
  <c r="L7" i="14"/>
  <c r="I8" i="14"/>
  <c r="J8" i="14"/>
  <c r="K8" i="14"/>
  <c r="L8" i="14"/>
  <c r="I9" i="14"/>
  <c r="J9" i="14"/>
  <c r="K9" i="14"/>
  <c r="L9" i="14"/>
  <c r="I10" i="14"/>
  <c r="J10" i="14"/>
  <c r="K10" i="14"/>
  <c r="L10" i="14"/>
  <c r="I11" i="14"/>
  <c r="J11" i="14"/>
  <c r="K11" i="14"/>
  <c r="L11" i="14"/>
  <c r="I12" i="14"/>
  <c r="J12" i="14"/>
  <c r="K12" i="14"/>
  <c r="L12" i="14"/>
  <c r="I13" i="14"/>
  <c r="J13" i="14"/>
  <c r="K13" i="14"/>
  <c r="L13" i="14"/>
  <c r="I14" i="14"/>
  <c r="J14" i="14"/>
  <c r="K14" i="14"/>
  <c r="L14" i="14"/>
  <c r="I15" i="14"/>
  <c r="J15" i="14"/>
  <c r="K15" i="14"/>
  <c r="L15" i="14"/>
  <c r="I16" i="14"/>
  <c r="J16" i="14"/>
  <c r="K16" i="14"/>
  <c r="L16" i="14"/>
  <c r="I17" i="14"/>
  <c r="J17" i="14"/>
  <c r="K17" i="14"/>
  <c r="L17" i="14"/>
  <c r="I18" i="14"/>
  <c r="J18" i="14"/>
  <c r="K18" i="14"/>
  <c r="L18" i="14"/>
  <c r="I19" i="14"/>
  <c r="J19" i="14"/>
  <c r="K19" i="14"/>
  <c r="L19" i="14"/>
  <c r="I20" i="14"/>
  <c r="J20" i="14"/>
  <c r="K20" i="14"/>
  <c r="L20" i="14"/>
  <c r="I21" i="14"/>
  <c r="J21" i="14"/>
  <c r="K21" i="14"/>
  <c r="L21" i="14"/>
  <c r="I22" i="14"/>
  <c r="J22" i="14"/>
  <c r="K22" i="14"/>
  <c r="L22" i="14"/>
  <c r="I23" i="14"/>
  <c r="J23" i="14"/>
  <c r="K23" i="14"/>
  <c r="L23" i="14"/>
  <c r="I24" i="14"/>
  <c r="J24" i="14"/>
  <c r="K24" i="14"/>
  <c r="L24" i="14"/>
  <c r="I25" i="14"/>
  <c r="J25" i="14"/>
  <c r="K25" i="14"/>
  <c r="L25" i="14"/>
  <c r="I26" i="14"/>
  <c r="J26" i="14"/>
  <c r="K26" i="14"/>
  <c r="L26" i="14"/>
  <c r="I27" i="14"/>
  <c r="J27" i="14"/>
  <c r="K27" i="14"/>
  <c r="L27" i="14"/>
  <c r="I28" i="14"/>
  <c r="J28" i="14"/>
  <c r="K28" i="14"/>
  <c r="L28" i="14"/>
  <c r="I29" i="14"/>
  <c r="J29" i="14"/>
  <c r="K29" i="14"/>
  <c r="L29" i="14"/>
  <c r="I30" i="14"/>
  <c r="J30" i="14"/>
  <c r="K30" i="14"/>
  <c r="L30" i="14"/>
  <c r="I31" i="14"/>
  <c r="J31" i="14"/>
  <c r="K31" i="14"/>
  <c r="L31" i="14"/>
  <c r="I32" i="14"/>
  <c r="J32" i="14"/>
  <c r="K32" i="14"/>
  <c r="L32" i="14"/>
  <c r="I33" i="14"/>
  <c r="J33" i="14"/>
  <c r="K33" i="14"/>
  <c r="L33" i="14"/>
  <c r="I34" i="14"/>
  <c r="J34" i="14"/>
  <c r="K34" i="14"/>
  <c r="L34" i="14"/>
  <c r="I35" i="14"/>
  <c r="J35" i="14"/>
  <c r="K35" i="14"/>
  <c r="L35" i="14"/>
  <c r="I36" i="14"/>
  <c r="J36" i="14"/>
  <c r="K36" i="14"/>
  <c r="L36" i="14"/>
  <c r="I37" i="14"/>
  <c r="J37" i="14"/>
  <c r="K37" i="14"/>
  <c r="L37" i="14"/>
  <c r="I38" i="14"/>
  <c r="J38" i="14"/>
  <c r="K38" i="14"/>
  <c r="L38" i="14"/>
  <c r="I39" i="14"/>
  <c r="J39" i="14"/>
  <c r="K39" i="14"/>
  <c r="L39" i="14"/>
  <c r="I40" i="14"/>
  <c r="J40" i="14"/>
  <c r="K40" i="14"/>
  <c r="L40" i="14"/>
  <c r="I41" i="14"/>
  <c r="J41" i="14"/>
  <c r="K41" i="14"/>
  <c r="L41" i="14"/>
  <c r="I42" i="14"/>
  <c r="J42" i="14"/>
  <c r="K42" i="14"/>
  <c r="L42" i="14"/>
  <c r="I43" i="14"/>
  <c r="J43" i="14"/>
  <c r="K43" i="14"/>
  <c r="L43" i="14"/>
  <c r="I44" i="14"/>
  <c r="J44" i="14"/>
  <c r="K44" i="14"/>
  <c r="L44" i="14"/>
  <c r="I45" i="14"/>
  <c r="J45" i="14"/>
  <c r="K45" i="14"/>
  <c r="L45" i="14"/>
  <c r="I46" i="14"/>
  <c r="J46" i="14"/>
  <c r="K46" i="14"/>
  <c r="L46" i="14"/>
  <c r="I47" i="14"/>
  <c r="J47" i="14"/>
  <c r="K47" i="14"/>
  <c r="L47" i="14"/>
  <c r="I48" i="14"/>
  <c r="J48" i="14"/>
  <c r="K48" i="14"/>
  <c r="L48" i="14"/>
  <c r="I49" i="14"/>
  <c r="J49" i="14"/>
  <c r="K49" i="14"/>
  <c r="L49" i="14"/>
  <c r="I50" i="14"/>
  <c r="J50" i="14"/>
  <c r="K50" i="14"/>
  <c r="L50" i="14"/>
  <c r="I51" i="14"/>
  <c r="J51" i="14"/>
  <c r="K51" i="14"/>
  <c r="L51" i="14"/>
  <c r="I52" i="14"/>
  <c r="J52" i="14"/>
  <c r="K52" i="14"/>
  <c r="L52" i="14"/>
  <c r="I53" i="14"/>
  <c r="J53" i="14"/>
  <c r="K53" i="14"/>
  <c r="L53" i="14"/>
  <c r="I54" i="14"/>
  <c r="J54" i="14"/>
  <c r="K54" i="14"/>
  <c r="L54" i="14"/>
  <c r="I55" i="14"/>
  <c r="J55" i="14"/>
  <c r="K55" i="14"/>
  <c r="L55" i="14"/>
  <c r="I56" i="14"/>
  <c r="J56" i="14"/>
  <c r="K56" i="14"/>
  <c r="L56" i="14"/>
  <c r="I57" i="14"/>
  <c r="J57" i="14"/>
  <c r="K57" i="14"/>
  <c r="L57" i="14"/>
  <c r="I58" i="14"/>
  <c r="J58" i="14"/>
  <c r="K58" i="14"/>
  <c r="L58" i="14"/>
  <c r="I59" i="14"/>
  <c r="J59" i="14"/>
  <c r="K59" i="14"/>
  <c r="L59" i="14"/>
  <c r="I60" i="14"/>
  <c r="J60" i="14"/>
  <c r="K60" i="14"/>
  <c r="L60" i="14"/>
  <c r="I61" i="14"/>
  <c r="J61" i="14"/>
  <c r="K61" i="14"/>
  <c r="L61" i="14"/>
  <c r="I62" i="14"/>
  <c r="J62" i="14"/>
  <c r="K62" i="14"/>
  <c r="L62" i="14"/>
  <c r="I63" i="14"/>
  <c r="J63" i="14"/>
  <c r="K63" i="14"/>
  <c r="L63" i="14"/>
  <c r="I64" i="14"/>
  <c r="J64" i="14"/>
  <c r="K64" i="14"/>
  <c r="L64" i="14"/>
  <c r="I65" i="14"/>
  <c r="J65" i="14"/>
  <c r="K65" i="14"/>
  <c r="L65" i="14"/>
  <c r="I66" i="14"/>
  <c r="J66" i="14"/>
  <c r="K66" i="14"/>
  <c r="L66" i="14"/>
  <c r="I67" i="14"/>
  <c r="J67" i="14"/>
  <c r="K67" i="14"/>
  <c r="L67" i="14"/>
  <c r="I68" i="14"/>
  <c r="J68" i="14"/>
  <c r="K68" i="14"/>
  <c r="L68" i="14"/>
  <c r="I69" i="14"/>
  <c r="J69" i="14"/>
  <c r="K69" i="14"/>
  <c r="L69" i="14"/>
  <c r="I70" i="14"/>
  <c r="J70" i="14"/>
  <c r="K70" i="14"/>
  <c r="L70" i="14"/>
  <c r="I71" i="14"/>
  <c r="J71" i="14"/>
  <c r="K71" i="14"/>
  <c r="L71" i="14"/>
  <c r="I72" i="14"/>
  <c r="J72" i="14"/>
  <c r="K72" i="14"/>
  <c r="L72" i="14"/>
  <c r="I73" i="14"/>
  <c r="J73" i="14"/>
  <c r="K73" i="14"/>
  <c r="L73" i="14"/>
  <c r="I74" i="14"/>
  <c r="J74" i="14"/>
  <c r="K74" i="14"/>
  <c r="L74" i="14"/>
  <c r="I75" i="14"/>
  <c r="J75" i="14"/>
  <c r="K75" i="14"/>
  <c r="L75" i="14"/>
  <c r="I76" i="14"/>
  <c r="J76" i="14"/>
  <c r="K76" i="14"/>
  <c r="L76" i="14"/>
  <c r="I77" i="14"/>
  <c r="J77" i="14"/>
  <c r="K77" i="14"/>
  <c r="L77" i="14"/>
  <c r="I78" i="14"/>
  <c r="J78" i="14"/>
  <c r="K78" i="14"/>
  <c r="L78" i="14"/>
  <c r="I79" i="14"/>
  <c r="J79" i="14"/>
  <c r="K79" i="14"/>
  <c r="L79" i="14"/>
  <c r="I80" i="14"/>
  <c r="J80" i="14"/>
  <c r="K80" i="14"/>
  <c r="L80" i="14"/>
  <c r="I81" i="14"/>
  <c r="J81" i="14"/>
  <c r="K81" i="14"/>
  <c r="L81" i="14"/>
  <c r="I82" i="14"/>
  <c r="J82" i="14"/>
  <c r="K82" i="14"/>
  <c r="L82" i="14"/>
  <c r="I83" i="14"/>
  <c r="J83" i="14"/>
  <c r="K83" i="14"/>
  <c r="L83" i="14"/>
  <c r="I84" i="14"/>
  <c r="J84" i="14"/>
  <c r="K84" i="14"/>
  <c r="L84" i="14"/>
  <c r="I85" i="14"/>
  <c r="J85" i="14"/>
  <c r="K85" i="14"/>
  <c r="L85" i="14"/>
  <c r="I86" i="14"/>
  <c r="J86" i="14"/>
  <c r="K86" i="14"/>
  <c r="L86" i="14"/>
  <c r="I87" i="14"/>
  <c r="J87" i="14"/>
  <c r="K87" i="14"/>
  <c r="L87" i="14"/>
  <c r="I88" i="14"/>
  <c r="J88" i="14"/>
  <c r="K88" i="14"/>
  <c r="L88" i="14"/>
  <c r="I89" i="14"/>
  <c r="J89" i="14"/>
  <c r="K89" i="14"/>
  <c r="L89" i="14"/>
  <c r="I90" i="14"/>
  <c r="J90" i="14"/>
  <c r="K90" i="14"/>
  <c r="L90" i="14"/>
  <c r="I91" i="14"/>
  <c r="J91" i="14"/>
  <c r="K91" i="14"/>
  <c r="L91" i="14"/>
  <c r="I92" i="14"/>
  <c r="J92" i="14"/>
  <c r="K92" i="14"/>
  <c r="L92" i="14"/>
  <c r="I93" i="14"/>
  <c r="J93" i="14"/>
  <c r="K93" i="14"/>
  <c r="L93" i="14"/>
  <c r="I94" i="14"/>
  <c r="J94" i="14"/>
  <c r="K94" i="14"/>
  <c r="L94" i="14"/>
  <c r="I95" i="14"/>
  <c r="J95" i="14"/>
  <c r="K95" i="14"/>
  <c r="L95" i="14"/>
  <c r="I96" i="14"/>
  <c r="J96" i="14"/>
  <c r="K96" i="14"/>
  <c r="L96" i="14"/>
  <c r="I97" i="14"/>
  <c r="J97" i="14"/>
  <c r="K97" i="14"/>
  <c r="L97" i="14"/>
  <c r="I98" i="14"/>
  <c r="J98" i="14"/>
  <c r="K98" i="14"/>
  <c r="L98" i="14"/>
  <c r="I99" i="14"/>
  <c r="J99" i="14"/>
  <c r="K99" i="14"/>
  <c r="L99" i="14"/>
  <c r="I100" i="14"/>
  <c r="J100" i="14"/>
  <c r="K100" i="14"/>
  <c r="L100" i="14"/>
  <c r="I101" i="14"/>
  <c r="J101" i="14"/>
  <c r="K101" i="14"/>
  <c r="L101" i="14"/>
  <c r="I102" i="14"/>
  <c r="J102" i="14"/>
  <c r="K102" i="14"/>
  <c r="L102" i="14"/>
  <c r="I103" i="14"/>
  <c r="J103" i="14"/>
  <c r="K103" i="14"/>
  <c r="L103" i="14"/>
  <c r="I104" i="14"/>
  <c r="J104" i="14"/>
  <c r="K104" i="14"/>
  <c r="L104" i="14"/>
  <c r="I105" i="14"/>
  <c r="J105" i="14"/>
  <c r="K105" i="14"/>
  <c r="L105" i="14"/>
  <c r="I106" i="14"/>
  <c r="J106" i="14"/>
  <c r="K106" i="14"/>
  <c r="L106" i="14"/>
  <c r="I107" i="14"/>
  <c r="J107" i="14"/>
  <c r="K107" i="14"/>
  <c r="L107" i="14"/>
  <c r="I108" i="14"/>
  <c r="J108" i="14"/>
  <c r="K108" i="14"/>
  <c r="L108" i="14"/>
  <c r="I109" i="14"/>
  <c r="J109" i="14"/>
  <c r="K109" i="14"/>
  <c r="L109" i="14"/>
  <c r="I110" i="14"/>
  <c r="J110" i="14"/>
  <c r="K110" i="14"/>
  <c r="L110" i="14"/>
  <c r="I111" i="14"/>
  <c r="J111" i="14"/>
  <c r="K111" i="14"/>
  <c r="L111" i="14"/>
  <c r="I112" i="14"/>
  <c r="J112" i="14"/>
  <c r="K112" i="14"/>
  <c r="L112" i="14"/>
  <c r="I113" i="14"/>
  <c r="J113" i="14"/>
  <c r="K113" i="14"/>
  <c r="L113" i="14"/>
  <c r="I114" i="14"/>
  <c r="J114" i="14"/>
  <c r="K114" i="14"/>
  <c r="L114" i="14"/>
  <c r="I115" i="14"/>
  <c r="J115" i="14"/>
  <c r="K115" i="14"/>
  <c r="L115" i="14"/>
  <c r="I116" i="14"/>
  <c r="J116" i="14"/>
  <c r="K116" i="14"/>
  <c r="L116" i="14"/>
  <c r="I117" i="14"/>
  <c r="J117" i="14"/>
  <c r="K117" i="14"/>
  <c r="L117" i="14"/>
  <c r="I118" i="14"/>
  <c r="J118" i="14"/>
  <c r="K118" i="14"/>
  <c r="L118" i="14"/>
  <c r="I119" i="14"/>
  <c r="J119" i="14"/>
  <c r="K119" i="14"/>
  <c r="L119" i="14"/>
  <c r="I120" i="14"/>
  <c r="J120" i="14"/>
  <c r="K120" i="14"/>
  <c r="L120" i="14"/>
  <c r="I121" i="14"/>
  <c r="J121" i="14"/>
  <c r="K121" i="14"/>
  <c r="L121" i="14"/>
  <c r="I122" i="14"/>
  <c r="J122" i="14"/>
  <c r="K122" i="14"/>
  <c r="L122" i="14"/>
  <c r="I123" i="14"/>
  <c r="J123" i="14"/>
  <c r="K123" i="14"/>
  <c r="L123" i="14"/>
  <c r="I124" i="14"/>
  <c r="J124" i="14"/>
  <c r="K124" i="14"/>
  <c r="L124" i="14"/>
  <c r="I125" i="14"/>
  <c r="J125" i="14"/>
  <c r="K125" i="14"/>
  <c r="L125" i="14"/>
  <c r="I126" i="14"/>
  <c r="J126" i="14"/>
  <c r="K126" i="14"/>
  <c r="L126" i="14"/>
  <c r="I127" i="14"/>
  <c r="J127" i="14"/>
  <c r="K127" i="14"/>
  <c r="L127" i="14"/>
  <c r="I128" i="14"/>
  <c r="J128" i="14"/>
  <c r="K128" i="14"/>
  <c r="L128" i="14"/>
  <c r="I129" i="14"/>
  <c r="J129" i="14"/>
  <c r="K129" i="14"/>
  <c r="L129" i="14"/>
  <c r="I130" i="14"/>
  <c r="J130" i="14"/>
  <c r="K130" i="14"/>
  <c r="L130" i="14"/>
  <c r="I131" i="14"/>
  <c r="J131" i="14"/>
  <c r="K131" i="14"/>
  <c r="L131" i="14"/>
  <c r="I132" i="14"/>
  <c r="J132" i="14"/>
  <c r="K132" i="14"/>
  <c r="L132" i="14"/>
  <c r="I133" i="14"/>
  <c r="J133" i="14"/>
  <c r="K133" i="14"/>
  <c r="L133" i="14"/>
  <c r="I134" i="14"/>
  <c r="J134" i="14"/>
  <c r="K134" i="14"/>
  <c r="L134" i="14"/>
  <c r="I135" i="14"/>
  <c r="J135" i="14"/>
  <c r="K135" i="14"/>
  <c r="L135" i="14"/>
  <c r="I136" i="14"/>
  <c r="J136" i="14"/>
  <c r="K136" i="14"/>
  <c r="L136" i="14"/>
  <c r="I137" i="14"/>
  <c r="J137" i="14"/>
  <c r="K137" i="14"/>
  <c r="L137" i="14"/>
  <c r="I138" i="14"/>
  <c r="J138" i="14"/>
  <c r="K138" i="14"/>
  <c r="L138" i="14"/>
  <c r="I139" i="14"/>
  <c r="J139" i="14"/>
  <c r="K139" i="14"/>
  <c r="L139" i="14"/>
  <c r="I140" i="14"/>
  <c r="J140" i="14"/>
  <c r="K140" i="14"/>
  <c r="L140" i="14"/>
  <c r="I141" i="14"/>
  <c r="J141" i="14"/>
  <c r="K141" i="14"/>
  <c r="L141" i="14"/>
  <c r="I142" i="14"/>
  <c r="J142" i="14"/>
  <c r="K142" i="14"/>
  <c r="L142" i="14"/>
  <c r="I143" i="14"/>
  <c r="J143" i="14"/>
  <c r="K143" i="14"/>
  <c r="L143" i="14"/>
  <c r="I144" i="14"/>
  <c r="J144" i="14"/>
  <c r="K144" i="14"/>
  <c r="L144" i="14"/>
  <c r="I145" i="14"/>
  <c r="J145" i="14"/>
  <c r="K145" i="14"/>
  <c r="L145" i="14"/>
  <c r="I146" i="14"/>
  <c r="J146" i="14"/>
  <c r="K146" i="14"/>
  <c r="L146" i="14"/>
  <c r="I147" i="14"/>
  <c r="J147" i="14"/>
  <c r="K147" i="14"/>
  <c r="L147" i="14"/>
  <c r="I148" i="14"/>
  <c r="J148" i="14"/>
  <c r="K148" i="14"/>
  <c r="L148" i="14"/>
  <c r="I149" i="14"/>
  <c r="J149" i="14"/>
  <c r="K149" i="14"/>
  <c r="L149" i="14"/>
  <c r="I150" i="14"/>
  <c r="J150" i="14"/>
  <c r="K150" i="14"/>
  <c r="L150" i="14"/>
  <c r="I151" i="14"/>
  <c r="J151" i="14"/>
  <c r="K151" i="14"/>
  <c r="L151" i="14"/>
  <c r="I152" i="14"/>
  <c r="J152" i="14"/>
  <c r="K152" i="14"/>
  <c r="L152" i="14"/>
  <c r="I153" i="14"/>
  <c r="J153" i="14"/>
  <c r="K153" i="14"/>
  <c r="L153" i="14"/>
  <c r="I154" i="14"/>
  <c r="J154" i="14"/>
  <c r="K154" i="14"/>
  <c r="L154" i="14"/>
  <c r="I155" i="14"/>
  <c r="J155" i="14"/>
  <c r="K155" i="14"/>
  <c r="L155" i="14"/>
  <c r="I156" i="14"/>
  <c r="J156" i="14"/>
  <c r="K156" i="14"/>
  <c r="L156" i="14"/>
  <c r="I157" i="14"/>
  <c r="J157" i="14"/>
  <c r="K157" i="14"/>
  <c r="L157" i="14"/>
  <c r="I158" i="14"/>
  <c r="J158" i="14"/>
  <c r="K158" i="14"/>
  <c r="L158" i="14"/>
  <c r="I159" i="14"/>
  <c r="J159" i="14"/>
  <c r="K159" i="14"/>
  <c r="L159" i="14"/>
  <c r="I160" i="14"/>
  <c r="J160" i="14"/>
  <c r="K160" i="14"/>
  <c r="L160" i="14"/>
  <c r="I161" i="14"/>
  <c r="J161" i="14"/>
  <c r="K161" i="14"/>
  <c r="L161" i="14"/>
  <c r="I162" i="14"/>
  <c r="J162" i="14"/>
  <c r="K162" i="14"/>
  <c r="L162" i="14"/>
  <c r="I163" i="14"/>
  <c r="J163" i="14"/>
  <c r="K163" i="14"/>
  <c r="L163" i="14"/>
  <c r="I164" i="14"/>
  <c r="J164" i="14"/>
  <c r="K164" i="14"/>
  <c r="L164" i="14"/>
  <c r="I165" i="14"/>
  <c r="J165" i="14"/>
  <c r="K165" i="14"/>
  <c r="L165" i="14"/>
  <c r="I166" i="14"/>
  <c r="J166" i="14"/>
  <c r="K166" i="14"/>
  <c r="L166" i="14"/>
  <c r="I167" i="14"/>
  <c r="J167" i="14"/>
  <c r="K167" i="14"/>
  <c r="L167" i="14"/>
  <c r="I168" i="14"/>
  <c r="J168" i="14"/>
  <c r="K168" i="14"/>
  <c r="L168" i="14"/>
  <c r="I169" i="14"/>
  <c r="J169" i="14"/>
  <c r="K169" i="14"/>
  <c r="L169" i="14"/>
  <c r="I170" i="14"/>
  <c r="J170" i="14"/>
  <c r="K170" i="14"/>
  <c r="L170" i="14"/>
  <c r="I171" i="14"/>
  <c r="J171" i="14"/>
  <c r="K171" i="14"/>
  <c r="L171" i="14"/>
  <c r="L4" i="14"/>
  <c r="K4" i="14"/>
  <c r="B8" i="27" l="1"/>
  <c r="D8" i="27"/>
  <c r="E8" i="27"/>
  <c r="F8" i="27"/>
  <c r="G8" i="27"/>
  <c r="H8" i="27"/>
  <c r="I8" i="27"/>
  <c r="J8" i="27"/>
  <c r="K8" i="27"/>
  <c r="L8" i="27"/>
  <c r="M8" i="27"/>
  <c r="N8" i="27"/>
  <c r="O8" i="27"/>
  <c r="P8" i="27"/>
  <c r="Q8" i="27"/>
  <c r="R8" i="27"/>
  <c r="S8" i="27"/>
  <c r="T8" i="27"/>
  <c r="U8" i="27"/>
  <c r="V8" i="27"/>
  <c r="W8" i="27"/>
  <c r="X8" i="27"/>
  <c r="Y8" i="27"/>
  <c r="Z8" i="27"/>
  <c r="AA8" i="27"/>
  <c r="AB8" i="27"/>
  <c r="AC8" i="27"/>
  <c r="AD8" i="27"/>
  <c r="AE8" i="27"/>
  <c r="B9" i="27"/>
  <c r="D9" i="27"/>
  <c r="E9" i="27"/>
  <c r="F9" i="27"/>
  <c r="G9" i="27"/>
  <c r="H9" i="27"/>
  <c r="I9" i="27"/>
  <c r="J9" i="27"/>
  <c r="K9" i="27"/>
  <c r="L9" i="27"/>
  <c r="M9" i="27"/>
  <c r="N9" i="27"/>
  <c r="O9" i="27"/>
  <c r="P9" i="27"/>
  <c r="Q9" i="27"/>
  <c r="R9" i="27"/>
  <c r="S9" i="27"/>
  <c r="T9" i="27"/>
  <c r="U9" i="27"/>
  <c r="V9" i="27"/>
  <c r="W9" i="27"/>
  <c r="X9" i="27"/>
  <c r="Y9" i="27"/>
  <c r="Z9" i="27"/>
  <c r="AA9" i="27"/>
  <c r="AB9" i="27"/>
  <c r="AC9" i="27"/>
  <c r="AD9" i="27"/>
  <c r="AE9" i="27"/>
  <c r="AE7" i="27"/>
  <c r="AD7" i="27"/>
  <c r="AD11" i="27" s="1"/>
  <c r="AC7" i="27"/>
  <c r="AB7" i="27"/>
  <c r="AA7" i="27"/>
  <c r="AA11" i="27" s="1"/>
  <c r="Z7" i="27"/>
  <c r="Z11" i="27" s="1"/>
  <c r="Y7" i="27"/>
  <c r="X7" i="27"/>
  <c r="W7" i="27"/>
  <c r="V7" i="27"/>
  <c r="V11" i="27" s="1"/>
  <c r="U7" i="27"/>
  <c r="T7" i="27"/>
  <c r="T11" i="27" s="1"/>
  <c r="S7" i="27"/>
  <c r="S11" i="27" s="1"/>
  <c r="R7" i="27"/>
  <c r="R11" i="27" s="1"/>
  <c r="Q7" i="27"/>
  <c r="P7" i="27"/>
  <c r="O7" i="27"/>
  <c r="N7" i="27"/>
  <c r="N11" i="27" s="1"/>
  <c r="M7" i="27"/>
  <c r="L7" i="27"/>
  <c r="K7" i="27"/>
  <c r="K11" i="27" s="1"/>
  <c r="J7" i="27"/>
  <c r="J11" i="27" s="1"/>
  <c r="I7" i="27"/>
  <c r="H7" i="27"/>
  <c r="H11" i="27" s="1"/>
  <c r="G7" i="27"/>
  <c r="F7" i="27"/>
  <c r="E7" i="27"/>
  <c r="B7" i="27"/>
  <c r="A9" i="27"/>
  <c r="A8" i="27"/>
  <c r="T6" i="27"/>
  <c r="U6" i="27" s="1"/>
  <c r="V6" i="27" s="1"/>
  <c r="W6" i="27" s="1"/>
  <c r="X6" i="27" s="1"/>
  <c r="Y6" i="27" s="1"/>
  <c r="Z6" i="27" s="1"/>
  <c r="AA6" i="27" s="1"/>
  <c r="AB6" i="27" s="1"/>
  <c r="AC6" i="27" s="1"/>
  <c r="AD6" i="27" s="1"/>
  <c r="AE6" i="27" s="1"/>
  <c r="S6" i="27"/>
  <c r="E6" i="27"/>
  <c r="F6" i="27" s="1"/>
  <c r="G6" i="27" s="1"/>
  <c r="H6" i="27" s="1"/>
  <c r="I6" i="27" s="1"/>
  <c r="J6" i="27" s="1"/>
  <c r="K6" i="27" s="1"/>
  <c r="L6" i="27" s="1"/>
  <c r="M6" i="27" s="1"/>
  <c r="N6" i="27" s="1"/>
  <c r="O6" i="27" s="1"/>
  <c r="P6" i="27" s="1"/>
  <c r="Q6" i="27" s="1"/>
  <c r="C3" i="27"/>
  <c r="B4" i="26"/>
  <c r="C4" i="26"/>
  <c r="D4" i="26"/>
  <c r="E4" i="26"/>
  <c r="F4" i="26"/>
  <c r="G4" i="26"/>
  <c r="H4" i="26"/>
  <c r="I4" i="26"/>
  <c r="J4" i="26"/>
  <c r="K4" i="26"/>
  <c r="L4" i="26"/>
  <c r="M4" i="26"/>
  <c r="N4" i="26"/>
  <c r="O4" i="26"/>
  <c r="P4" i="26"/>
  <c r="B5" i="26"/>
  <c r="C5" i="26"/>
  <c r="D5" i="26"/>
  <c r="E5" i="26"/>
  <c r="F5" i="26"/>
  <c r="G5" i="26"/>
  <c r="H5" i="26"/>
  <c r="I5" i="26"/>
  <c r="J5" i="26"/>
  <c r="K5" i="26"/>
  <c r="L5" i="26"/>
  <c r="M5" i="26"/>
  <c r="N5" i="26"/>
  <c r="O5" i="26"/>
  <c r="P5" i="26"/>
  <c r="B3" i="26"/>
  <c r="A4" i="26"/>
  <c r="A5" i="26" s="1"/>
  <c r="R2" i="26"/>
  <c r="S2" i="26" s="1"/>
  <c r="T2" i="26" s="1"/>
  <c r="U2" i="26" s="1"/>
  <c r="V2" i="26" s="1"/>
  <c r="W2" i="26" s="1"/>
  <c r="X2" i="26" s="1"/>
  <c r="Y2" i="26" s="1"/>
  <c r="Z2" i="26" s="1"/>
  <c r="AA2" i="26" s="1"/>
  <c r="AB2" i="26" s="1"/>
  <c r="AC2" i="26" s="1"/>
  <c r="AD2" i="26" s="1"/>
  <c r="D2" i="26"/>
  <c r="E2" i="26" s="1"/>
  <c r="F2" i="26" s="1"/>
  <c r="G2" i="26" s="1"/>
  <c r="H2" i="26" s="1"/>
  <c r="I2" i="26" s="1"/>
  <c r="J2" i="26" s="1"/>
  <c r="K2" i="26" s="1"/>
  <c r="L2" i="26" s="1"/>
  <c r="M2" i="26" s="1"/>
  <c r="N2" i="26" s="1"/>
  <c r="O2" i="26" s="1"/>
  <c r="P2" i="26" s="1"/>
  <c r="C8" i="25"/>
  <c r="Y7" i="25"/>
  <c r="W7" i="25"/>
  <c r="U7" i="25"/>
  <c r="S7" i="25"/>
  <c r="Q7" i="25"/>
  <c r="O7" i="25"/>
  <c r="M7" i="25"/>
  <c r="K7" i="25"/>
  <c r="I7" i="25"/>
  <c r="G7" i="25"/>
  <c r="E7" i="25"/>
  <c r="Y6" i="25"/>
  <c r="W6" i="25"/>
  <c r="U6" i="25"/>
  <c r="S6" i="25"/>
  <c r="Q6" i="25"/>
  <c r="O6" i="25"/>
  <c r="M6" i="25"/>
  <c r="K6" i="25"/>
  <c r="I6" i="25"/>
  <c r="G6" i="25"/>
  <c r="E6" i="25"/>
  <c r="Y5" i="25"/>
  <c r="W5" i="25"/>
  <c r="U5" i="25"/>
  <c r="S5" i="25"/>
  <c r="Q5" i="25"/>
  <c r="O5" i="25"/>
  <c r="M5" i="25"/>
  <c r="K5" i="25"/>
  <c r="I5" i="25"/>
  <c r="G5" i="25"/>
  <c r="E5" i="25"/>
  <c r="A5" i="25"/>
  <c r="A6" i="25" s="1"/>
  <c r="Y4" i="25"/>
  <c r="W4" i="25"/>
  <c r="U4" i="25"/>
  <c r="S4" i="25"/>
  <c r="Q4" i="25"/>
  <c r="O4" i="25"/>
  <c r="M4" i="25"/>
  <c r="K4" i="25"/>
  <c r="I4" i="25"/>
  <c r="G4" i="25"/>
  <c r="E4" i="25"/>
  <c r="P3" i="26" s="1"/>
  <c r="J4" i="14"/>
  <c r="I4" i="14"/>
  <c r="B8" i="24"/>
  <c r="D8" i="24"/>
  <c r="E8" i="24"/>
  <c r="F8" i="24"/>
  <c r="G8" i="24"/>
  <c r="H8" i="24"/>
  <c r="I8" i="24"/>
  <c r="J8" i="24"/>
  <c r="K8" i="24"/>
  <c r="L8" i="24"/>
  <c r="M8" i="24"/>
  <c r="N8" i="24"/>
  <c r="O8" i="24"/>
  <c r="P8" i="24"/>
  <c r="Q8" i="24"/>
  <c r="R8" i="24"/>
  <c r="S8" i="24"/>
  <c r="T8" i="24"/>
  <c r="U8" i="24"/>
  <c r="V8" i="24"/>
  <c r="W8" i="24"/>
  <c r="X8" i="24"/>
  <c r="Y8" i="24"/>
  <c r="Z8" i="24"/>
  <c r="AA8" i="24"/>
  <c r="AB8" i="24"/>
  <c r="AC8" i="24"/>
  <c r="AD8" i="24"/>
  <c r="AE8" i="24"/>
  <c r="B9" i="24"/>
  <c r="D9" i="24"/>
  <c r="E9" i="24"/>
  <c r="F9" i="24"/>
  <c r="G9" i="24"/>
  <c r="H9" i="24"/>
  <c r="I9" i="24"/>
  <c r="J9" i="24"/>
  <c r="K9" i="24"/>
  <c r="L9" i="24"/>
  <c r="M9" i="24"/>
  <c r="N9" i="24"/>
  <c r="O9" i="24"/>
  <c r="P9" i="24"/>
  <c r="Q9" i="24"/>
  <c r="R9" i="24"/>
  <c r="S9" i="24"/>
  <c r="T9" i="24"/>
  <c r="U9" i="24"/>
  <c r="V9" i="24"/>
  <c r="W9" i="24"/>
  <c r="X9" i="24"/>
  <c r="Y9" i="24"/>
  <c r="Z9" i="24"/>
  <c r="AA9" i="24"/>
  <c r="AB9" i="24"/>
  <c r="AC9" i="24"/>
  <c r="AD9" i="24"/>
  <c r="AE9" i="24"/>
  <c r="B7" i="24"/>
  <c r="A8" i="24"/>
  <c r="A9" i="24" s="1"/>
  <c r="T6" i="24"/>
  <c r="U6" i="24" s="1"/>
  <c r="V6" i="24" s="1"/>
  <c r="W6" i="24" s="1"/>
  <c r="X6" i="24" s="1"/>
  <c r="Y6" i="24" s="1"/>
  <c r="Z6" i="24" s="1"/>
  <c r="AA6" i="24" s="1"/>
  <c r="AB6" i="24" s="1"/>
  <c r="AC6" i="24" s="1"/>
  <c r="AD6" i="24" s="1"/>
  <c r="AE6" i="24" s="1"/>
  <c r="S6" i="24"/>
  <c r="E6" i="24"/>
  <c r="F6" i="24" s="1"/>
  <c r="G6" i="24" s="1"/>
  <c r="H6" i="24" s="1"/>
  <c r="I6" i="24" s="1"/>
  <c r="J6" i="24" s="1"/>
  <c r="K6" i="24" s="1"/>
  <c r="L6" i="24" s="1"/>
  <c r="M6" i="24" s="1"/>
  <c r="N6" i="24" s="1"/>
  <c r="O6" i="24" s="1"/>
  <c r="P6" i="24" s="1"/>
  <c r="Q6" i="24" s="1"/>
  <c r="C3" i="24"/>
  <c r="B4" i="23"/>
  <c r="C4" i="23"/>
  <c r="D4" i="23"/>
  <c r="E4" i="23"/>
  <c r="F4" i="23"/>
  <c r="G4" i="23"/>
  <c r="H4" i="23"/>
  <c r="I4" i="23"/>
  <c r="J4" i="23"/>
  <c r="K4" i="23"/>
  <c r="L4" i="23"/>
  <c r="M4" i="23"/>
  <c r="N4" i="23"/>
  <c r="O4" i="23"/>
  <c r="P4" i="23"/>
  <c r="B5" i="23"/>
  <c r="C5" i="23"/>
  <c r="D5" i="23"/>
  <c r="E5" i="23"/>
  <c r="F5" i="23"/>
  <c r="G5" i="23"/>
  <c r="H5" i="23"/>
  <c r="I5" i="23"/>
  <c r="J5" i="23"/>
  <c r="K5" i="23"/>
  <c r="L5" i="23"/>
  <c r="M5" i="23"/>
  <c r="N5" i="23"/>
  <c r="O5" i="23"/>
  <c r="P5" i="23"/>
  <c r="B3" i="23"/>
  <c r="A4" i="23"/>
  <c r="A5" i="23" s="1"/>
  <c r="S2" i="23"/>
  <c r="T2" i="23" s="1"/>
  <c r="U2" i="23" s="1"/>
  <c r="V2" i="23" s="1"/>
  <c r="W2" i="23" s="1"/>
  <c r="X2" i="23" s="1"/>
  <c r="Y2" i="23" s="1"/>
  <c r="Z2" i="23" s="1"/>
  <c r="AA2" i="23" s="1"/>
  <c r="AB2" i="23" s="1"/>
  <c r="AC2" i="23" s="1"/>
  <c r="AD2" i="23" s="1"/>
  <c r="R2" i="23"/>
  <c r="D2" i="23"/>
  <c r="E2" i="23" s="1"/>
  <c r="F2" i="23" s="1"/>
  <c r="G2" i="23" s="1"/>
  <c r="H2" i="23" s="1"/>
  <c r="I2" i="23" s="1"/>
  <c r="J2" i="23" s="1"/>
  <c r="K2" i="23" s="1"/>
  <c r="L2" i="23" s="1"/>
  <c r="M2" i="23" s="1"/>
  <c r="N2" i="23" s="1"/>
  <c r="O2" i="23" s="1"/>
  <c r="P2" i="23" s="1"/>
  <c r="C8" i="22"/>
  <c r="Y7" i="22"/>
  <c r="W7" i="22"/>
  <c r="U7" i="22"/>
  <c r="S7" i="22"/>
  <c r="Q7" i="22"/>
  <c r="O7" i="22"/>
  <c r="M7" i="22"/>
  <c r="K7" i="22"/>
  <c r="I7" i="22"/>
  <c r="G7" i="22"/>
  <c r="E7" i="22"/>
  <c r="Y6" i="22"/>
  <c r="W6" i="22"/>
  <c r="U6" i="22"/>
  <c r="S6" i="22"/>
  <c r="Q6" i="22"/>
  <c r="O6" i="22"/>
  <c r="M6" i="22"/>
  <c r="K6" i="22"/>
  <c r="I6" i="22"/>
  <c r="G6" i="22"/>
  <c r="E6" i="22"/>
  <c r="Y5" i="22"/>
  <c r="W5" i="22"/>
  <c r="U5" i="22"/>
  <c r="S5" i="22"/>
  <c r="Q5" i="22"/>
  <c r="O5" i="22"/>
  <c r="M5" i="22"/>
  <c r="K5" i="22"/>
  <c r="I5" i="22"/>
  <c r="G5" i="22"/>
  <c r="E5" i="22"/>
  <c r="A5" i="22"/>
  <c r="A6" i="22" s="1"/>
  <c r="Y4" i="22"/>
  <c r="W4" i="22"/>
  <c r="U4" i="22"/>
  <c r="S4" i="22"/>
  <c r="Q4" i="22"/>
  <c r="O4" i="22"/>
  <c r="M4" i="22"/>
  <c r="K4" i="22"/>
  <c r="I4" i="22"/>
  <c r="G4" i="22"/>
  <c r="E4" i="22"/>
  <c r="M3" i="23" s="1"/>
  <c r="C8" i="27" l="1"/>
  <c r="M11" i="27"/>
  <c r="U11" i="27"/>
  <c r="Q11" i="27"/>
  <c r="I11" i="27"/>
  <c r="L7" i="4"/>
  <c r="AE11" i="27"/>
  <c r="W11" i="27"/>
  <c r="O11" i="27"/>
  <c r="G11" i="27"/>
  <c r="L12" i="4"/>
  <c r="C9" i="24"/>
  <c r="C8" i="24"/>
  <c r="C9" i="27"/>
  <c r="E11" i="27"/>
  <c r="L4" i="4" s="1"/>
  <c r="AC11" i="27"/>
  <c r="AB11" i="27"/>
  <c r="L13" i="4" s="1"/>
  <c r="Y11" i="27"/>
  <c r="L10" i="4" s="1"/>
  <c r="X11" i="27"/>
  <c r="L9" i="4" s="1"/>
  <c r="P11" i="27"/>
  <c r="L15" i="4" s="1"/>
  <c r="L11" i="27"/>
  <c r="L11" i="4" s="1"/>
  <c r="F11" i="27"/>
  <c r="L5" i="4" s="1"/>
  <c r="I3" i="26"/>
  <c r="F3" i="26"/>
  <c r="J3" i="26"/>
  <c r="N3" i="26"/>
  <c r="E3" i="26"/>
  <c r="S7" i="26" s="1"/>
  <c r="C3" i="26"/>
  <c r="G3" i="26"/>
  <c r="K3" i="26"/>
  <c r="Y7" i="26" s="1"/>
  <c r="O3" i="26"/>
  <c r="AC7" i="26" s="1"/>
  <c r="M3" i="26"/>
  <c r="AA7" i="26" s="1"/>
  <c r="D3" i="26"/>
  <c r="R7" i="26" s="1"/>
  <c r="H3" i="26"/>
  <c r="V7" i="26" s="1"/>
  <c r="L3" i="26"/>
  <c r="Z7" i="26" s="1"/>
  <c r="W7" i="26"/>
  <c r="I7" i="26"/>
  <c r="E7" i="26"/>
  <c r="AD7" i="26"/>
  <c r="L7" i="26"/>
  <c r="P7" i="26"/>
  <c r="C7" i="26"/>
  <c r="M7" i="23"/>
  <c r="J3" i="23"/>
  <c r="C3" i="23"/>
  <c r="G3" i="23"/>
  <c r="K3" i="23"/>
  <c r="O3" i="23"/>
  <c r="D3" i="23"/>
  <c r="H3" i="23"/>
  <c r="L3" i="23"/>
  <c r="L7" i="23" s="1"/>
  <c r="P3" i="23"/>
  <c r="P7" i="23" s="1"/>
  <c r="F3" i="23"/>
  <c r="F7" i="23" s="1"/>
  <c r="N3" i="23"/>
  <c r="E3" i="23"/>
  <c r="I3" i="23"/>
  <c r="AA7" i="23"/>
  <c r="J7" i="23"/>
  <c r="C7" i="23"/>
  <c r="G7" i="23"/>
  <c r="K7" i="23"/>
  <c r="G171" i="14"/>
  <c r="E171" i="14"/>
  <c r="C171" i="14"/>
  <c r="G170" i="14"/>
  <c r="E170" i="14"/>
  <c r="C170" i="14"/>
  <c r="G169" i="14"/>
  <c r="E169" i="14"/>
  <c r="C169" i="14"/>
  <c r="G168" i="14"/>
  <c r="E168" i="14"/>
  <c r="C168" i="14"/>
  <c r="G167" i="14"/>
  <c r="E167" i="14"/>
  <c r="C167" i="14"/>
  <c r="G166" i="14"/>
  <c r="E166" i="14"/>
  <c r="C166" i="14"/>
  <c r="G165" i="14"/>
  <c r="E165" i="14"/>
  <c r="C165" i="14"/>
  <c r="G164" i="14"/>
  <c r="E164" i="14"/>
  <c r="C164" i="14"/>
  <c r="G163" i="14"/>
  <c r="E163" i="14"/>
  <c r="C163" i="14"/>
  <c r="G162" i="14"/>
  <c r="E162" i="14"/>
  <c r="C162" i="14"/>
  <c r="G161" i="14"/>
  <c r="E161" i="14"/>
  <c r="C161" i="14"/>
  <c r="G160" i="14"/>
  <c r="E160" i="14"/>
  <c r="C160" i="14"/>
  <c r="G159" i="14"/>
  <c r="E159" i="14"/>
  <c r="C159" i="14"/>
  <c r="G158" i="14"/>
  <c r="E158" i="14"/>
  <c r="C158" i="14"/>
  <c r="G157" i="14"/>
  <c r="E157" i="14"/>
  <c r="C157" i="14"/>
  <c r="G156" i="14"/>
  <c r="E156" i="14"/>
  <c r="C156" i="14"/>
  <c r="G155" i="14"/>
  <c r="E155" i="14"/>
  <c r="C155" i="14"/>
  <c r="G154" i="14"/>
  <c r="E154" i="14"/>
  <c r="C154" i="14"/>
  <c r="G153" i="14"/>
  <c r="E153" i="14"/>
  <c r="C153" i="14"/>
  <c r="G152" i="14"/>
  <c r="E152" i="14"/>
  <c r="C152" i="14"/>
  <c r="G151" i="14"/>
  <c r="E151" i="14"/>
  <c r="C151" i="14"/>
  <c r="G150" i="14"/>
  <c r="E150" i="14"/>
  <c r="C150" i="14"/>
  <c r="G149" i="14"/>
  <c r="E149" i="14"/>
  <c r="C149" i="14"/>
  <c r="G148" i="14"/>
  <c r="E148" i="14"/>
  <c r="C148" i="14"/>
  <c r="G147" i="14"/>
  <c r="E147" i="14"/>
  <c r="C147" i="14"/>
  <c r="G146" i="14"/>
  <c r="E146" i="14"/>
  <c r="C146" i="14"/>
  <c r="G145" i="14"/>
  <c r="E145" i="14"/>
  <c r="C145" i="14"/>
  <c r="G144" i="14"/>
  <c r="E144" i="14"/>
  <c r="C144" i="14"/>
  <c r="G143" i="14"/>
  <c r="E143" i="14"/>
  <c r="C143" i="14"/>
  <c r="G142" i="14"/>
  <c r="E142" i="14"/>
  <c r="C142" i="14"/>
  <c r="G141" i="14"/>
  <c r="E141" i="14"/>
  <c r="C141" i="14"/>
  <c r="G140" i="14"/>
  <c r="E140" i="14"/>
  <c r="C140" i="14"/>
  <c r="G139" i="14"/>
  <c r="E139" i="14"/>
  <c r="C139" i="14"/>
  <c r="G138" i="14"/>
  <c r="E138" i="14"/>
  <c r="C138" i="14"/>
  <c r="G137" i="14"/>
  <c r="E137" i="14"/>
  <c r="C137" i="14"/>
  <c r="G136" i="14"/>
  <c r="E136" i="14"/>
  <c r="C136" i="14"/>
  <c r="G135" i="14"/>
  <c r="E135" i="14"/>
  <c r="C135" i="14"/>
  <c r="G134" i="14"/>
  <c r="E134" i="14"/>
  <c r="C134" i="14"/>
  <c r="G133" i="14"/>
  <c r="E133" i="14"/>
  <c r="C133" i="14"/>
  <c r="G132" i="14"/>
  <c r="E132" i="14"/>
  <c r="C132" i="14"/>
  <c r="G131" i="14"/>
  <c r="E131" i="14"/>
  <c r="C131" i="14"/>
  <c r="G130" i="14"/>
  <c r="E130" i="14"/>
  <c r="C130" i="14"/>
  <c r="G129" i="14"/>
  <c r="E129" i="14"/>
  <c r="C129" i="14"/>
  <c r="G128" i="14"/>
  <c r="E128" i="14"/>
  <c r="C128" i="14"/>
  <c r="G127" i="14"/>
  <c r="E127" i="14"/>
  <c r="C127" i="14"/>
  <c r="G126" i="14"/>
  <c r="E126" i="14"/>
  <c r="C126" i="14"/>
  <c r="G125" i="14"/>
  <c r="E125" i="14"/>
  <c r="C125" i="14"/>
  <c r="G124" i="14"/>
  <c r="E124" i="14"/>
  <c r="C124" i="14"/>
  <c r="G123" i="14"/>
  <c r="E123" i="14"/>
  <c r="C123" i="14"/>
  <c r="G122" i="14"/>
  <c r="E122" i="14"/>
  <c r="C122" i="14"/>
  <c r="G121" i="14"/>
  <c r="E121" i="14"/>
  <c r="C121" i="14"/>
  <c r="G120" i="14"/>
  <c r="E120" i="14"/>
  <c r="C120" i="14"/>
  <c r="G119" i="14"/>
  <c r="E119" i="14"/>
  <c r="C119" i="14"/>
  <c r="G118" i="14"/>
  <c r="E118" i="14"/>
  <c r="C118" i="14"/>
  <c r="G117" i="14"/>
  <c r="E117" i="14"/>
  <c r="C117" i="14"/>
  <c r="G116" i="14"/>
  <c r="E116" i="14"/>
  <c r="C116" i="14"/>
  <c r="G115" i="14"/>
  <c r="E115" i="14"/>
  <c r="C115" i="14"/>
  <c r="G114" i="14"/>
  <c r="E114" i="14"/>
  <c r="C114" i="14"/>
  <c r="G113" i="14"/>
  <c r="E113" i="14"/>
  <c r="C113" i="14"/>
  <c r="G112" i="14"/>
  <c r="E112" i="14"/>
  <c r="C112" i="14"/>
  <c r="G111" i="14"/>
  <c r="E111" i="14"/>
  <c r="C111" i="14"/>
  <c r="G110" i="14"/>
  <c r="E110" i="14"/>
  <c r="C110" i="14"/>
  <c r="G109" i="14"/>
  <c r="E109" i="14"/>
  <c r="C109" i="14"/>
  <c r="G108" i="14"/>
  <c r="E108" i="14"/>
  <c r="C108" i="14"/>
  <c r="G107" i="14"/>
  <c r="E107" i="14"/>
  <c r="C107" i="14"/>
  <c r="G106" i="14"/>
  <c r="E106" i="14"/>
  <c r="C106" i="14"/>
  <c r="G105" i="14"/>
  <c r="E105" i="14"/>
  <c r="C105" i="14"/>
  <c r="G104" i="14"/>
  <c r="E104" i="14"/>
  <c r="C104" i="14"/>
  <c r="G103" i="14"/>
  <c r="E103" i="14"/>
  <c r="C103" i="14"/>
  <c r="G102" i="14"/>
  <c r="E102" i="14"/>
  <c r="C102" i="14"/>
  <c r="G101" i="14"/>
  <c r="E101" i="14"/>
  <c r="C101" i="14"/>
  <c r="G100" i="14"/>
  <c r="E100" i="14"/>
  <c r="C100" i="14"/>
  <c r="G99" i="14"/>
  <c r="E99" i="14"/>
  <c r="C99" i="14"/>
  <c r="G98" i="14"/>
  <c r="E98" i="14"/>
  <c r="C98" i="14"/>
  <c r="G97" i="14"/>
  <c r="E97" i="14"/>
  <c r="C97" i="14"/>
  <c r="G96" i="14"/>
  <c r="E96" i="14"/>
  <c r="C96" i="14"/>
  <c r="G95" i="14"/>
  <c r="E95" i="14"/>
  <c r="C95" i="14"/>
  <c r="G94" i="14"/>
  <c r="E94" i="14"/>
  <c r="C94" i="14"/>
  <c r="G93" i="14"/>
  <c r="E93" i="14"/>
  <c r="C93" i="14"/>
  <c r="G92" i="14"/>
  <c r="E92" i="14"/>
  <c r="C92" i="14"/>
  <c r="G91" i="14"/>
  <c r="E91" i="14"/>
  <c r="C91" i="14"/>
  <c r="G90" i="14"/>
  <c r="E90" i="14"/>
  <c r="C90" i="14"/>
  <c r="G89" i="14"/>
  <c r="E89" i="14"/>
  <c r="C89" i="14"/>
  <c r="G88" i="14"/>
  <c r="E88" i="14"/>
  <c r="C88" i="14"/>
  <c r="G87" i="14"/>
  <c r="E87" i="14"/>
  <c r="C87" i="14"/>
  <c r="G86" i="14"/>
  <c r="E86" i="14"/>
  <c r="C86" i="14"/>
  <c r="G85" i="14"/>
  <c r="E85" i="14"/>
  <c r="C85" i="14"/>
  <c r="G84" i="14"/>
  <c r="E84" i="14"/>
  <c r="C84" i="14"/>
  <c r="G83" i="14"/>
  <c r="E83" i="14"/>
  <c r="C83" i="14"/>
  <c r="G82" i="14"/>
  <c r="E82" i="14"/>
  <c r="C82" i="14"/>
  <c r="G81" i="14"/>
  <c r="E81" i="14"/>
  <c r="C81" i="14"/>
  <c r="G80" i="14"/>
  <c r="E80" i="14"/>
  <c r="C80" i="14"/>
  <c r="G79" i="14"/>
  <c r="E79" i="14"/>
  <c r="C79" i="14"/>
  <c r="G78" i="14"/>
  <c r="E78" i="14"/>
  <c r="C78" i="14"/>
  <c r="G77" i="14"/>
  <c r="E77" i="14"/>
  <c r="C77" i="14"/>
  <c r="G76" i="14"/>
  <c r="E76" i="14"/>
  <c r="C76" i="14"/>
  <c r="G75" i="14"/>
  <c r="E75" i="14"/>
  <c r="C75" i="14"/>
  <c r="G74" i="14"/>
  <c r="E74" i="14"/>
  <c r="C74" i="14"/>
  <c r="G73" i="14"/>
  <c r="E73" i="14"/>
  <c r="C73" i="14"/>
  <c r="G72" i="14"/>
  <c r="E72" i="14"/>
  <c r="C72" i="14"/>
  <c r="G71" i="14"/>
  <c r="E71" i="14"/>
  <c r="C71" i="14"/>
  <c r="G70" i="14"/>
  <c r="E70" i="14"/>
  <c r="C70" i="14"/>
  <c r="G69" i="14"/>
  <c r="E69" i="14"/>
  <c r="C69" i="14"/>
  <c r="G68" i="14"/>
  <c r="E68" i="14"/>
  <c r="C68" i="14"/>
  <c r="G67" i="14"/>
  <c r="E67" i="14"/>
  <c r="C67" i="14"/>
  <c r="G66" i="14"/>
  <c r="E66" i="14"/>
  <c r="C66" i="14"/>
  <c r="G65" i="14"/>
  <c r="E65" i="14"/>
  <c r="C65" i="14"/>
  <c r="G64" i="14"/>
  <c r="E64" i="14"/>
  <c r="C64" i="14"/>
  <c r="G63" i="14"/>
  <c r="E63" i="14"/>
  <c r="C63" i="14"/>
  <c r="G62" i="14"/>
  <c r="E62" i="14"/>
  <c r="C62" i="14"/>
  <c r="G61" i="14"/>
  <c r="E61" i="14"/>
  <c r="C61" i="14"/>
  <c r="G60" i="14"/>
  <c r="E60" i="14"/>
  <c r="C60" i="14"/>
  <c r="G59" i="14"/>
  <c r="E59" i="14"/>
  <c r="C59" i="14"/>
  <c r="G58" i="14"/>
  <c r="E58" i="14"/>
  <c r="C58" i="14"/>
  <c r="G57" i="14"/>
  <c r="E57" i="14"/>
  <c r="C57" i="14"/>
  <c r="G56" i="14"/>
  <c r="E56" i="14"/>
  <c r="C56" i="14"/>
  <c r="G55" i="14"/>
  <c r="E55" i="14"/>
  <c r="C55" i="14"/>
  <c r="G54" i="14"/>
  <c r="E54" i="14"/>
  <c r="C54" i="14"/>
  <c r="G53" i="14"/>
  <c r="E53" i="14"/>
  <c r="C53" i="14"/>
  <c r="G52" i="14"/>
  <c r="E52" i="14"/>
  <c r="C52" i="14"/>
  <c r="G51" i="14"/>
  <c r="E51" i="14"/>
  <c r="C51" i="14"/>
  <c r="G50" i="14"/>
  <c r="E50" i="14"/>
  <c r="C50" i="14"/>
  <c r="G49" i="14"/>
  <c r="E49" i="14"/>
  <c r="C49" i="14"/>
  <c r="G48" i="14"/>
  <c r="E48" i="14"/>
  <c r="C48" i="14"/>
  <c r="G47" i="14"/>
  <c r="E47" i="14"/>
  <c r="C47" i="14"/>
  <c r="G46" i="14"/>
  <c r="E46" i="14"/>
  <c r="C46" i="14"/>
  <c r="G45" i="14"/>
  <c r="E45" i="14"/>
  <c r="C45" i="14"/>
  <c r="G44" i="14"/>
  <c r="E44" i="14"/>
  <c r="C44" i="14"/>
  <c r="G43" i="14"/>
  <c r="E43" i="14"/>
  <c r="C43" i="14"/>
  <c r="G42" i="14"/>
  <c r="E42" i="14"/>
  <c r="C42" i="14"/>
  <c r="G41" i="14"/>
  <c r="E41" i="14"/>
  <c r="C41" i="14"/>
  <c r="G40" i="14"/>
  <c r="E40" i="14"/>
  <c r="C40" i="14"/>
  <c r="G39" i="14"/>
  <c r="E39" i="14"/>
  <c r="C39" i="14"/>
  <c r="G38" i="14"/>
  <c r="E38" i="14"/>
  <c r="C38" i="14"/>
  <c r="G37" i="14"/>
  <c r="E37" i="14"/>
  <c r="C37" i="14"/>
  <c r="G36" i="14"/>
  <c r="E36" i="14"/>
  <c r="C36" i="14"/>
  <c r="G35" i="14"/>
  <c r="E35" i="14"/>
  <c r="C35" i="14"/>
  <c r="G34" i="14"/>
  <c r="E34" i="14"/>
  <c r="C34" i="14"/>
  <c r="G33" i="14"/>
  <c r="E33" i="14"/>
  <c r="C33" i="14"/>
  <c r="G32" i="14"/>
  <c r="E32" i="14"/>
  <c r="C32" i="14"/>
  <c r="G31" i="14"/>
  <c r="E31" i="14"/>
  <c r="C31" i="14"/>
  <c r="G30" i="14"/>
  <c r="E30" i="14"/>
  <c r="C30" i="14"/>
  <c r="G29" i="14"/>
  <c r="E29" i="14"/>
  <c r="C29" i="14"/>
  <c r="G28" i="14"/>
  <c r="E28" i="14"/>
  <c r="C28" i="14"/>
  <c r="G27" i="14"/>
  <c r="E27" i="14"/>
  <c r="C27" i="14"/>
  <c r="G26" i="14"/>
  <c r="E26" i="14"/>
  <c r="C26" i="14"/>
  <c r="G25" i="14"/>
  <c r="E25" i="14"/>
  <c r="C25" i="14"/>
  <c r="G24" i="14"/>
  <c r="E24" i="14"/>
  <c r="C24" i="14"/>
  <c r="G23" i="14"/>
  <c r="E23" i="14"/>
  <c r="C23" i="14"/>
  <c r="G22" i="14"/>
  <c r="E22" i="14"/>
  <c r="C22" i="14"/>
  <c r="G21" i="14"/>
  <c r="E21" i="14"/>
  <c r="C21" i="14"/>
  <c r="G20" i="14"/>
  <c r="E20" i="14"/>
  <c r="C20" i="14"/>
  <c r="G19" i="14"/>
  <c r="E19" i="14"/>
  <c r="C19" i="14"/>
  <c r="G18" i="14"/>
  <c r="E18" i="14"/>
  <c r="C18" i="14"/>
  <c r="G17" i="14"/>
  <c r="E17" i="14"/>
  <c r="C17" i="14"/>
  <c r="G16" i="14"/>
  <c r="E16" i="14"/>
  <c r="C16" i="14"/>
  <c r="G15" i="14"/>
  <c r="E15" i="14"/>
  <c r="C15" i="14"/>
  <c r="G14" i="14"/>
  <c r="E14" i="14"/>
  <c r="C14" i="14"/>
  <c r="G13" i="14"/>
  <c r="E13" i="14"/>
  <c r="C13" i="14"/>
  <c r="G12" i="14"/>
  <c r="E12" i="14"/>
  <c r="C12" i="14"/>
  <c r="G11" i="14"/>
  <c r="E11" i="14"/>
  <c r="C11" i="14"/>
  <c r="G10" i="14"/>
  <c r="E10" i="14"/>
  <c r="C10" i="14"/>
  <c r="G9" i="14"/>
  <c r="E9" i="14"/>
  <c r="C9" i="14"/>
  <c r="G8" i="14"/>
  <c r="E8" i="14"/>
  <c r="C8" i="14"/>
  <c r="G7" i="14"/>
  <c r="E7" i="14"/>
  <c r="C7" i="14"/>
  <c r="G6" i="14"/>
  <c r="E6" i="14"/>
  <c r="C6" i="14"/>
  <c r="G5" i="14"/>
  <c r="E5" i="14"/>
  <c r="C5" i="14"/>
  <c r="G4" i="14"/>
  <c r="E4" i="14"/>
  <c r="C4" i="14"/>
  <c r="A5" i="14"/>
  <c r="A6" i="14" s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4" i="12"/>
  <c r="A8" i="13"/>
  <c r="S6" i="13"/>
  <c r="T6" i="13" s="1"/>
  <c r="U6" i="13" s="1"/>
  <c r="V6" i="13" s="1"/>
  <c r="W6" i="13" s="1"/>
  <c r="X6" i="13" s="1"/>
  <c r="Y6" i="13" s="1"/>
  <c r="Z6" i="13" s="1"/>
  <c r="AA6" i="13" s="1"/>
  <c r="AB6" i="13" s="1"/>
  <c r="AC6" i="13" s="1"/>
  <c r="AD6" i="13" s="1"/>
  <c r="AE6" i="13" s="1"/>
  <c r="F6" i="13"/>
  <c r="G6" i="13" s="1"/>
  <c r="H6" i="13" s="1"/>
  <c r="I6" i="13" s="1"/>
  <c r="J6" i="13" s="1"/>
  <c r="K6" i="13" s="1"/>
  <c r="L6" i="13" s="1"/>
  <c r="M6" i="13" s="1"/>
  <c r="N6" i="13" s="1"/>
  <c r="O6" i="13" s="1"/>
  <c r="P6" i="13" s="1"/>
  <c r="Q6" i="13" s="1"/>
  <c r="E6" i="13"/>
  <c r="C3" i="13"/>
  <c r="R2" i="12"/>
  <c r="S2" i="12" s="1"/>
  <c r="T2" i="12" s="1"/>
  <c r="U2" i="12" s="1"/>
  <c r="V2" i="12" s="1"/>
  <c r="W2" i="12" s="1"/>
  <c r="X2" i="12" s="1"/>
  <c r="Y2" i="12" s="1"/>
  <c r="Z2" i="12" s="1"/>
  <c r="AA2" i="12" s="1"/>
  <c r="AB2" i="12" s="1"/>
  <c r="AC2" i="12" s="1"/>
  <c r="AD2" i="12" s="1"/>
  <c r="D2" i="12"/>
  <c r="E2" i="12" s="1"/>
  <c r="F2" i="12" s="1"/>
  <c r="G2" i="12" s="1"/>
  <c r="H2" i="12" s="1"/>
  <c r="I2" i="12" s="1"/>
  <c r="J2" i="12" s="1"/>
  <c r="K2" i="12" s="1"/>
  <c r="L2" i="12" s="1"/>
  <c r="M2" i="12" s="1"/>
  <c r="N2" i="12" s="1"/>
  <c r="O2" i="12" s="1"/>
  <c r="P2" i="12" s="1"/>
  <c r="C28" i="11"/>
  <c r="Y27" i="11"/>
  <c r="W27" i="11"/>
  <c r="U27" i="11"/>
  <c r="S27" i="11"/>
  <c r="Q27" i="11"/>
  <c r="O27" i="11"/>
  <c r="M27" i="11"/>
  <c r="K27" i="11"/>
  <c r="I27" i="11"/>
  <c r="G27" i="11"/>
  <c r="E27" i="11"/>
  <c r="H171" i="14" l="1"/>
  <c r="L8" i="4"/>
  <c r="L16" i="4"/>
  <c r="L6" i="4"/>
  <c r="L14" i="4"/>
  <c r="D7" i="26"/>
  <c r="M7" i="26"/>
  <c r="Q7" i="26"/>
  <c r="O7" i="26"/>
  <c r="N7" i="26"/>
  <c r="AB7" i="26"/>
  <c r="K7" i="26"/>
  <c r="H7" i="26"/>
  <c r="G7" i="26"/>
  <c r="U7" i="26"/>
  <c r="J7" i="26"/>
  <c r="X7" i="26"/>
  <c r="F7" i="26"/>
  <c r="T7" i="26"/>
  <c r="X7" i="23"/>
  <c r="E7" i="23"/>
  <c r="Z7" i="23"/>
  <c r="Y7" i="23"/>
  <c r="AC7" i="23"/>
  <c r="O7" i="23"/>
  <c r="R7" i="23"/>
  <c r="AB7" i="23"/>
  <c r="V7" i="23"/>
  <c r="U7" i="23"/>
  <c r="S7" i="23"/>
  <c r="I7" i="23"/>
  <c r="W7" i="23"/>
  <c r="AD7" i="23"/>
  <c r="N7" i="23"/>
  <c r="H7" i="23"/>
  <c r="T7" i="23"/>
  <c r="D7" i="23"/>
  <c r="L172" i="14"/>
  <c r="E27" i="12"/>
  <c r="H8" i="14"/>
  <c r="H12" i="14"/>
  <c r="H16" i="14"/>
  <c r="H20" i="14"/>
  <c r="H24" i="14"/>
  <c r="H28" i="14"/>
  <c r="H30" i="14"/>
  <c r="H34" i="14"/>
  <c r="H38" i="14"/>
  <c r="H42" i="14"/>
  <c r="H46" i="14"/>
  <c r="H50" i="14"/>
  <c r="H54" i="14"/>
  <c r="H58" i="14"/>
  <c r="H62" i="14"/>
  <c r="H66" i="14"/>
  <c r="H70" i="14"/>
  <c r="H74" i="14"/>
  <c r="H78" i="14"/>
  <c r="H82" i="14"/>
  <c r="H86" i="14"/>
  <c r="H90" i="14"/>
  <c r="H94" i="14"/>
  <c r="H98" i="14"/>
  <c r="H102" i="14"/>
  <c r="H106" i="14"/>
  <c r="H110" i="14"/>
  <c r="H114" i="14"/>
  <c r="H118" i="14"/>
  <c r="H120" i="14"/>
  <c r="H124" i="14"/>
  <c r="H128" i="14"/>
  <c r="H132" i="14"/>
  <c r="H136" i="14"/>
  <c r="H138" i="14"/>
  <c r="H140" i="14"/>
  <c r="H142" i="14"/>
  <c r="H144" i="14"/>
  <c r="H146" i="14"/>
  <c r="H148" i="14"/>
  <c r="H150" i="14"/>
  <c r="H152" i="14"/>
  <c r="H154" i="14"/>
  <c r="H156" i="14"/>
  <c r="H158" i="14"/>
  <c r="H160" i="14"/>
  <c r="H162" i="14"/>
  <c r="H164" i="14"/>
  <c r="H166" i="14"/>
  <c r="H168" i="14"/>
  <c r="H170" i="14"/>
  <c r="H7" i="14"/>
  <c r="H4" i="14"/>
  <c r="H6" i="14"/>
  <c r="H10" i="14"/>
  <c r="H14" i="14"/>
  <c r="H18" i="14"/>
  <c r="H22" i="14"/>
  <c r="H26" i="14"/>
  <c r="H32" i="14"/>
  <c r="H36" i="14"/>
  <c r="H40" i="14"/>
  <c r="H44" i="14"/>
  <c r="H48" i="14"/>
  <c r="H52" i="14"/>
  <c r="H56" i="14"/>
  <c r="H60" i="14"/>
  <c r="H64" i="14"/>
  <c r="H68" i="14"/>
  <c r="H72" i="14"/>
  <c r="H76" i="14"/>
  <c r="H80" i="14"/>
  <c r="H84" i="14"/>
  <c r="H88" i="14"/>
  <c r="H92" i="14"/>
  <c r="H96" i="14"/>
  <c r="H100" i="14"/>
  <c r="H104" i="14"/>
  <c r="H108" i="14"/>
  <c r="H112" i="14"/>
  <c r="H116" i="14"/>
  <c r="H122" i="14"/>
  <c r="H126" i="14"/>
  <c r="H130" i="14"/>
  <c r="H134" i="14"/>
  <c r="H5" i="14"/>
  <c r="H9" i="14"/>
  <c r="H11" i="14"/>
  <c r="H13" i="14"/>
  <c r="H15" i="14"/>
  <c r="H17" i="14"/>
  <c r="H19" i="14"/>
  <c r="H21" i="14"/>
  <c r="H23" i="14"/>
  <c r="H25" i="14"/>
  <c r="H27" i="14"/>
  <c r="H29" i="14"/>
  <c r="H31" i="14"/>
  <c r="H33" i="14"/>
  <c r="H35" i="14"/>
  <c r="H37" i="14"/>
  <c r="H39" i="14"/>
  <c r="H41" i="14"/>
  <c r="H43" i="14"/>
  <c r="H45" i="14"/>
  <c r="H47" i="14"/>
  <c r="H49" i="14"/>
  <c r="H51" i="14"/>
  <c r="H53" i="14"/>
  <c r="H55" i="14"/>
  <c r="H57" i="14"/>
  <c r="H59" i="14"/>
  <c r="H61" i="14"/>
  <c r="H63" i="14"/>
  <c r="H65" i="14"/>
  <c r="H67" i="14"/>
  <c r="H69" i="14"/>
  <c r="H71" i="14"/>
  <c r="H73" i="14"/>
  <c r="H75" i="14"/>
  <c r="H77" i="14"/>
  <c r="H79" i="14"/>
  <c r="H81" i="14"/>
  <c r="H83" i="14"/>
  <c r="H85" i="14"/>
  <c r="H87" i="14"/>
  <c r="H89" i="14"/>
  <c r="H91" i="14"/>
  <c r="H93" i="14"/>
  <c r="H95" i="14"/>
  <c r="H97" i="14"/>
  <c r="H99" i="14"/>
  <c r="H101" i="14"/>
  <c r="H103" i="14"/>
  <c r="H105" i="14"/>
  <c r="H107" i="14"/>
  <c r="H109" i="14"/>
  <c r="H111" i="14"/>
  <c r="H113" i="14"/>
  <c r="H115" i="14"/>
  <c r="H117" i="14"/>
  <c r="H119" i="14"/>
  <c r="H121" i="14"/>
  <c r="H123" i="14"/>
  <c r="H125" i="14"/>
  <c r="H127" i="14"/>
  <c r="H129" i="14"/>
  <c r="H131" i="14"/>
  <c r="H133" i="14"/>
  <c r="H135" i="14"/>
  <c r="H137" i="14"/>
  <c r="H139" i="14"/>
  <c r="H141" i="14"/>
  <c r="H143" i="14"/>
  <c r="H145" i="14"/>
  <c r="H147" i="14"/>
  <c r="H149" i="14"/>
  <c r="H151" i="14"/>
  <c r="H153" i="14"/>
  <c r="H155" i="14"/>
  <c r="H157" i="14"/>
  <c r="H159" i="14"/>
  <c r="H161" i="14"/>
  <c r="H163" i="14"/>
  <c r="H165" i="14"/>
  <c r="H167" i="14"/>
  <c r="H169" i="14"/>
  <c r="E172" i="14"/>
  <c r="I172" i="14"/>
  <c r="C172" i="14"/>
  <c r="G172" i="14"/>
  <c r="K172" i="14"/>
  <c r="R27" i="12" l="1"/>
  <c r="Y27" i="12"/>
  <c r="AA27" i="12"/>
  <c r="J27" i="12"/>
  <c r="O27" i="12"/>
  <c r="U27" i="12"/>
  <c r="T27" i="12"/>
  <c r="I27" i="12"/>
  <c r="D27" i="12"/>
  <c r="AD27" i="12"/>
  <c r="S27" i="12"/>
  <c r="AB27" i="12"/>
  <c r="AC27" i="12"/>
  <c r="Z27" i="12"/>
  <c r="M27" i="12"/>
  <c r="V27" i="12"/>
  <c r="W27" i="12"/>
  <c r="K27" i="12"/>
  <c r="N27" i="12"/>
  <c r="H27" i="12"/>
  <c r="X27" i="12"/>
  <c r="C27" i="12"/>
  <c r="G27" i="12"/>
  <c r="P27" i="12"/>
  <c r="F27" i="12"/>
  <c r="M27" i="30"/>
  <c r="AA27" i="30"/>
  <c r="Y27" i="30"/>
  <c r="K27" i="30"/>
  <c r="V27" i="30"/>
  <c r="H27" i="30"/>
  <c r="U27" i="30"/>
  <c r="G27" i="30"/>
  <c r="J27" i="30"/>
  <c r="X27" i="30"/>
  <c r="AC27" i="30"/>
  <c r="O27" i="30"/>
  <c r="Z27" i="30"/>
  <c r="L27" i="30"/>
  <c r="E27" i="30"/>
  <c r="S27" i="30"/>
  <c r="N27" i="30"/>
  <c r="AB27" i="30"/>
  <c r="Q27" i="30"/>
  <c r="C27" i="30"/>
  <c r="AD27" i="30"/>
  <c r="P27" i="30"/>
  <c r="I27" i="30"/>
  <c r="W27" i="30"/>
  <c r="F27" i="30"/>
  <c r="T27" i="30"/>
  <c r="R27" i="30"/>
  <c r="D27" i="30"/>
  <c r="D7" i="27"/>
  <c r="M7" i="24"/>
  <c r="M11" i="24" s="1"/>
  <c r="E7" i="24"/>
  <c r="E11" i="24" s="1"/>
  <c r="Q7" i="24"/>
  <c r="Q11" i="24" s="1"/>
  <c r="D7" i="24"/>
  <c r="I7" i="24"/>
  <c r="I11" i="24" s="1"/>
  <c r="AC7" i="24"/>
  <c r="AC11" i="24" s="1"/>
  <c r="Y7" i="24"/>
  <c r="Y11" i="24" s="1"/>
  <c r="U7" i="24"/>
  <c r="U11" i="24" s="1"/>
  <c r="AD7" i="24"/>
  <c r="AD11" i="24" s="1"/>
  <c r="V7" i="24"/>
  <c r="V11" i="24" s="1"/>
  <c r="R7" i="24"/>
  <c r="R11" i="24" s="1"/>
  <c r="AB7" i="24"/>
  <c r="AB11" i="24" s="1"/>
  <c r="X7" i="24"/>
  <c r="X11" i="24" s="1"/>
  <c r="T7" i="24"/>
  <c r="T11" i="24" s="1"/>
  <c r="AE7" i="24"/>
  <c r="AE11" i="24" s="1"/>
  <c r="AA7" i="24"/>
  <c r="AA11" i="24" s="1"/>
  <c r="W7" i="24"/>
  <c r="W11" i="24" s="1"/>
  <c r="S7" i="24"/>
  <c r="S11" i="24" s="1"/>
  <c r="Z7" i="24"/>
  <c r="Z11" i="24" s="1"/>
  <c r="Q7" i="23"/>
  <c r="N7" i="24"/>
  <c r="N11" i="24" s="1"/>
  <c r="G7" i="24"/>
  <c r="G11" i="24" s="1"/>
  <c r="J7" i="24"/>
  <c r="J11" i="24" s="1"/>
  <c r="H7" i="24"/>
  <c r="H11" i="24" s="1"/>
  <c r="O7" i="24"/>
  <c r="O11" i="24" s="1"/>
  <c r="L7" i="24"/>
  <c r="L11" i="24" s="1"/>
  <c r="K11" i="4" s="1"/>
  <c r="P7" i="24"/>
  <c r="P11" i="24" s="1"/>
  <c r="F7" i="24"/>
  <c r="F11" i="24" s="1"/>
  <c r="K5" i="4" s="1"/>
  <c r="K7" i="24"/>
  <c r="K11" i="24" s="1"/>
  <c r="H172" i="14"/>
  <c r="L27" i="12"/>
  <c r="J172" i="14"/>
  <c r="Q27" i="12"/>
  <c r="B7" i="10"/>
  <c r="A8" i="10"/>
  <c r="S6" i="10"/>
  <c r="T6" i="10" s="1"/>
  <c r="U6" i="10" s="1"/>
  <c r="V6" i="10" s="1"/>
  <c r="W6" i="10" s="1"/>
  <c r="X6" i="10" s="1"/>
  <c r="Y6" i="10" s="1"/>
  <c r="Z6" i="10" s="1"/>
  <c r="AA6" i="10" s="1"/>
  <c r="AB6" i="10" s="1"/>
  <c r="AC6" i="10" s="1"/>
  <c r="AD6" i="10" s="1"/>
  <c r="AE6" i="10" s="1"/>
  <c r="E6" i="10"/>
  <c r="F6" i="10" s="1"/>
  <c r="G6" i="10" s="1"/>
  <c r="H6" i="10" s="1"/>
  <c r="I6" i="10" s="1"/>
  <c r="J6" i="10" s="1"/>
  <c r="K6" i="10" s="1"/>
  <c r="L6" i="10" s="1"/>
  <c r="M6" i="10" s="1"/>
  <c r="N6" i="10" s="1"/>
  <c r="O6" i="10" s="1"/>
  <c r="P6" i="10" s="1"/>
  <c r="Q6" i="10" s="1"/>
  <c r="C3" i="10"/>
  <c r="B3" i="9"/>
  <c r="A4" i="9"/>
  <c r="R2" i="9"/>
  <c r="S2" i="9" s="1"/>
  <c r="T2" i="9" s="1"/>
  <c r="U2" i="9" s="1"/>
  <c r="V2" i="9" s="1"/>
  <c r="W2" i="9" s="1"/>
  <c r="X2" i="9" s="1"/>
  <c r="Y2" i="9" s="1"/>
  <c r="Z2" i="9" s="1"/>
  <c r="AA2" i="9" s="1"/>
  <c r="AB2" i="9" s="1"/>
  <c r="AC2" i="9" s="1"/>
  <c r="AD2" i="9" s="1"/>
  <c r="D2" i="9"/>
  <c r="E2" i="9" s="1"/>
  <c r="F2" i="9" s="1"/>
  <c r="G2" i="9" s="1"/>
  <c r="H2" i="9" s="1"/>
  <c r="I2" i="9" s="1"/>
  <c r="J2" i="9" s="1"/>
  <c r="K2" i="9" s="1"/>
  <c r="L2" i="9" s="1"/>
  <c r="M2" i="9" s="1"/>
  <c r="N2" i="9" s="1"/>
  <c r="O2" i="9" s="1"/>
  <c r="P2" i="9" s="1"/>
  <c r="Q32" i="8"/>
  <c r="O32" i="8"/>
  <c r="F31" i="13" l="1"/>
  <c r="T31" i="13"/>
  <c r="E31" i="13"/>
  <c r="S31" i="13"/>
  <c r="R31" i="13"/>
  <c r="G31" i="13"/>
  <c r="L31" i="13"/>
  <c r="AE31" i="13"/>
  <c r="AD31" i="13"/>
  <c r="J31" i="13"/>
  <c r="Q31" i="13"/>
  <c r="K31" i="13"/>
  <c r="M31" i="13"/>
  <c r="O31" i="13"/>
  <c r="Y31" i="13"/>
  <c r="E16" i="4"/>
  <c r="AC31" i="13"/>
  <c r="P31" i="13"/>
  <c r="W31" i="13"/>
  <c r="N31" i="13"/>
  <c r="X31" i="13"/>
  <c r="Z31" i="13"/>
  <c r="H31" i="13"/>
  <c r="AA31" i="13"/>
  <c r="U31" i="13"/>
  <c r="AB31" i="13"/>
  <c r="V31" i="13"/>
  <c r="I31" i="13"/>
  <c r="E8" i="4"/>
  <c r="E9" i="4"/>
  <c r="E5" i="4"/>
  <c r="E15" i="4"/>
  <c r="E7" i="4"/>
  <c r="E13" i="4"/>
  <c r="E6" i="4"/>
  <c r="E14" i="4"/>
  <c r="E12" i="4"/>
  <c r="E11" i="4"/>
  <c r="E4" i="4"/>
  <c r="E3" i="4"/>
  <c r="E10" i="4"/>
  <c r="K7" i="4"/>
  <c r="K12" i="4"/>
  <c r="K4" i="4"/>
  <c r="K6" i="4"/>
  <c r="K8" i="4"/>
  <c r="C7" i="27"/>
  <c r="D11" i="27"/>
  <c r="L3" i="4" s="1"/>
  <c r="C7" i="24"/>
  <c r="D11" i="24"/>
  <c r="K3" i="4" s="1"/>
  <c r="K13" i="4"/>
  <c r="K9" i="4"/>
  <c r="K10" i="4"/>
  <c r="K15" i="4"/>
  <c r="K14" i="4"/>
  <c r="D31" i="13"/>
  <c r="S32" i="8"/>
  <c r="U32" i="8"/>
  <c r="W32" i="8"/>
  <c r="Y32" i="8"/>
  <c r="E5" i="8"/>
  <c r="E32" i="8"/>
  <c r="E4" i="8"/>
  <c r="M32" i="8"/>
  <c r="K32" i="8"/>
  <c r="I32" i="8"/>
  <c r="G32" i="8"/>
  <c r="Y4" i="8"/>
  <c r="A5" i="8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W4" i="8"/>
  <c r="U4" i="8"/>
  <c r="S4" i="8"/>
  <c r="Q4" i="8"/>
  <c r="O4" i="8"/>
  <c r="M4" i="8"/>
  <c r="K4" i="8"/>
  <c r="I4" i="8"/>
  <c r="G4" i="8"/>
  <c r="G4" i="2"/>
  <c r="I4" i="2"/>
  <c r="K4" i="2"/>
  <c r="M4" i="2"/>
  <c r="O4" i="2"/>
  <c r="Q4" i="2"/>
  <c r="S4" i="2"/>
  <c r="U4" i="2"/>
  <c r="W4" i="2"/>
  <c r="Y4" i="2"/>
  <c r="G5" i="2"/>
  <c r="I5" i="2"/>
  <c r="K5" i="2"/>
  <c r="M5" i="2"/>
  <c r="O5" i="2"/>
  <c r="Q5" i="2"/>
  <c r="S5" i="2"/>
  <c r="U5" i="2"/>
  <c r="W5" i="2"/>
  <c r="Y5" i="2"/>
  <c r="A4" i="4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C3" i="5"/>
  <c r="A8" i="5"/>
  <c r="B7" i="5"/>
  <c r="S6" i="5"/>
  <c r="T6" i="5" s="1"/>
  <c r="U6" i="5" s="1"/>
  <c r="V6" i="5" s="1"/>
  <c r="W6" i="5" s="1"/>
  <c r="X6" i="5" s="1"/>
  <c r="Y6" i="5" s="1"/>
  <c r="Z6" i="5" s="1"/>
  <c r="AA6" i="5" s="1"/>
  <c r="AB6" i="5" s="1"/>
  <c r="AC6" i="5" s="1"/>
  <c r="AD6" i="5" s="1"/>
  <c r="AE6" i="5" s="1"/>
  <c r="E6" i="5"/>
  <c r="F6" i="5" s="1"/>
  <c r="G6" i="5" s="1"/>
  <c r="H6" i="5" s="1"/>
  <c r="I6" i="5" s="1"/>
  <c r="J6" i="5" s="1"/>
  <c r="K6" i="5" s="1"/>
  <c r="L6" i="5" s="1"/>
  <c r="M6" i="5" s="1"/>
  <c r="N6" i="5" s="1"/>
  <c r="O6" i="5" s="1"/>
  <c r="P6" i="5" s="1"/>
  <c r="Q6" i="5" s="1"/>
  <c r="F4" i="9" l="1"/>
  <c r="G8" i="10" s="1"/>
  <c r="J4" i="9"/>
  <c r="K8" i="10" s="1"/>
  <c r="N4" i="9"/>
  <c r="O8" i="10" s="1"/>
  <c r="C4" i="9"/>
  <c r="D8" i="10" s="1"/>
  <c r="G4" i="9"/>
  <c r="H8" i="10" s="1"/>
  <c r="K4" i="9"/>
  <c r="L8" i="10" s="1"/>
  <c r="O4" i="9"/>
  <c r="P8" i="10" s="1"/>
  <c r="D4" i="9"/>
  <c r="E8" i="10" s="1"/>
  <c r="H4" i="9"/>
  <c r="I8" i="10" s="1"/>
  <c r="L4" i="9"/>
  <c r="M8" i="10" s="1"/>
  <c r="P4" i="9"/>
  <c r="Q8" i="10" s="1"/>
  <c r="M4" i="9"/>
  <c r="N8" i="10" s="1"/>
  <c r="E4" i="29"/>
  <c r="S4" i="29" s="1"/>
  <c r="I4" i="29"/>
  <c r="W4" i="29" s="1"/>
  <c r="M4" i="29"/>
  <c r="AA4" i="29" s="1"/>
  <c r="F4" i="29"/>
  <c r="T4" i="29" s="1"/>
  <c r="J4" i="29"/>
  <c r="X4" i="29" s="1"/>
  <c r="N4" i="29"/>
  <c r="AB4" i="29" s="1"/>
  <c r="E4" i="9"/>
  <c r="F8" i="10" s="1"/>
  <c r="C4" i="29"/>
  <c r="Q4" i="29" s="1"/>
  <c r="G4" i="29"/>
  <c r="U4" i="29" s="1"/>
  <c r="K4" i="29"/>
  <c r="Y4" i="29" s="1"/>
  <c r="O4" i="29"/>
  <c r="AC4" i="29" s="1"/>
  <c r="P4" i="29"/>
  <c r="AD4" i="29" s="1"/>
  <c r="I4" i="9"/>
  <c r="J8" i="10" s="1"/>
  <c r="D4" i="29"/>
  <c r="R4" i="29" s="1"/>
  <c r="L4" i="29"/>
  <c r="Z4" i="29" s="1"/>
  <c r="H4" i="29"/>
  <c r="V4" i="29" s="1"/>
  <c r="J16" i="4"/>
  <c r="J5" i="4"/>
  <c r="J4" i="4"/>
  <c r="J3" i="4"/>
  <c r="J10" i="4"/>
  <c r="J9" i="4"/>
  <c r="J6" i="4"/>
  <c r="J12" i="4"/>
  <c r="J13" i="4"/>
  <c r="J11" i="4"/>
  <c r="J15" i="4"/>
  <c r="J14" i="4"/>
  <c r="J7" i="4"/>
  <c r="J8" i="4"/>
  <c r="S3" i="9"/>
  <c r="W3" i="9"/>
  <c r="AA3" i="9"/>
  <c r="T3" i="9"/>
  <c r="X3" i="9"/>
  <c r="AB3" i="9"/>
  <c r="Q3" i="9"/>
  <c r="U3" i="9"/>
  <c r="Y3" i="9"/>
  <c r="AC3" i="9"/>
  <c r="R3" i="9"/>
  <c r="V3" i="9"/>
  <c r="Z3" i="9"/>
  <c r="AD3" i="9"/>
  <c r="F165" i="14"/>
  <c r="F159" i="14"/>
  <c r="F158" i="14"/>
  <c r="F156" i="14"/>
  <c r="F155" i="14"/>
  <c r="F153" i="14"/>
  <c r="F152" i="14"/>
  <c r="F151" i="14"/>
  <c r="F149" i="14"/>
  <c r="F148" i="14"/>
  <c r="F146" i="14"/>
  <c r="F144" i="14"/>
  <c r="F142" i="14"/>
  <c r="F140" i="14"/>
  <c r="F138" i="14"/>
  <c r="F136" i="14"/>
  <c r="F133" i="14"/>
  <c r="F131" i="14"/>
  <c r="F129" i="14"/>
  <c r="F127" i="14"/>
  <c r="F125" i="14"/>
  <c r="F122" i="14"/>
  <c r="F120" i="14"/>
  <c r="F118" i="14"/>
  <c r="F116" i="14"/>
  <c r="F114" i="14"/>
  <c r="F112" i="14"/>
  <c r="F109" i="14"/>
  <c r="F107" i="14"/>
  <c r="F105" i="14"/>
  <c r="F103" i="14"/>
  <c r="F101" i="14"/>
  <c r="F98" i="14"/>
  <c r="F96" i="14"/>
  <c r="F94" i="14"/>
  <c r="F92" i="14"/>
  <c r="F89" i="14"/>
  <c r="F87" i="14"/>
  <c r="F85" i="14"/>
  <c r="F83" i="14"/>
  <c r="F81" i="14"/>
  <c r="F79" i="14"/>
  <c r="F77" i="14"/>
  <c r="F74" i="14"/>
  <c r="F72" i="14"/>
  <c r="F70" i="14"/>
  <c r="F68" i="14"/>
  <c r="F66" i="14"/>
  <c r="F64" i="14"/>
  <c r="F62" i="14"/>
  <c r="F60" i="14"/>
  <c r="F57" i="14"/>
  <c r="F55" i="14"/>
  <c r="F53" i="14"/>
  <c r="F51" i="14"/>
  <c r="F48" i="14"/>
  <c r="F46" i="14"/>
  <c r="F44" i="14"/>
  <c r="F42" i="14"/>
  <c r="F40" i="14"/>
  <c r="F37" i="14"/>
  <c r="F35" i="14"/>
  <c r="F33" i="14"/>
  <c r="F31" i="14"/>
  <c r="F29" i="14"/>
  <c r="F27" i="14"/>
  <c r="F25" i="14"/>
  <c r="F23" i="14"/>
  <c r="F20" i="14"/>
  <c r="F18" i="14"/>
  <c r="F16" i="14"/>
  <c r="F14" i="14"/>
  <c r="F171" i="14"/>
  <c r="F170" i="14"/>
  <c r="F169" i="14"/>
  <c r="F168" i="14"/>
  <c r="F167" i="14"/>
  <c r="F164" i="14"/>
  <c r="F163" i="14"/>
  <c r="F162" i="14"/>
  <c r="F161" i="14"/>
  <c r="F160" i="14"/>
  <c r="F157" i="14"/>
  <c r="F154" i="14"/>
  <c r="F150" i="14"/>
  <c r="F147" i="14"/>
  <c r="F145" i="14"/>
  <c r="F143" i="14"/>
  <c r="F141" i="14"/>
  <c r="F139" i="14"/>
  <c r="F137" i="14"/>
  <c r="F135" i="14"/>
  <c r="F134" i="14"/>
  <c r="F132" i="14"/>
  <c r="F130" i="14"/>
  <c r="F128" i="14"/>
  <c r="F126" i="14"/>
  <c r="F124" i="14"/>
  <c r="F123" i="14"/>
  <c r="F121" i="14"/>
  <c r="F119" i="14"/>
  <c r="F117" i="14"/>
  <c r="F115" i="14"/>
  <c r="F113" i="14"/>
  <c r="F111" i="14"/>
  <c r="F110" i="14"/>
  <c r="F108" i="14"/>
  <c r="F106" i="14"/>
  <c r="F104" i="14"/>
  <c r="F102" i="14"/>
  <c r="F100" i="14"/>
  <c r="F99" i="14"/>
  <c r="F97" i="14"/>
  <c r="F95" i="14"/>
  <c r="F93" i="14"/>
  <c r="F91" i="14"/>
  <c r="F90" i="14"/>
  <c r="F88" i="14"/>
  <c r="F86" i="14"/>
  <c r="F84" i="14"/>
  <c r="F82" i="14"/>
  <c r="F80" i="14"/>
  <c r="F78" i="14"/>
  <c r="F76" i="14"/>
  <c r="F75" i="14"/>
  <c r="F73" i="14"/>
  <c r="F71" i="14"/>
  <c r="F69" i="14"/>
  <c r="F67" i="14"/>
  <c r="F65" i="14"/>
  <c r="F63" i="14"/>
  <c r="F61" i="14"/>
  <c r="F59" i="14"/>
  <c r="F58" i="14"/>
  <c r="F56" i="14"/>
  <c r="F54" i="14"/>
  <c r="F52" i="14"/>
  <c r="F50" i="14"/>
  <c r="F49" i="14"/>
  <c r="F47" i="14"/>
  <c r="F45" i="14"/>
  <c r="F43" i="14"/>
  <c r="F41" i="14"/>
  <c r="F39" i="14"/>
  <c r="F38" i="14"/>
  <c r="F36" i="14"/>
  <c r="F34" i="14"/>
  <c r="F32" i="14"/>
  <c r="F30" i="14"/>
  <c r="F28" i="14"/>
  <c r="F26" i="14"/>
  <c r="F24" i="14"/>
  <c r="F22" i="14"/>
  <c r="F21" i="14"/>
  <c r="F19" i="14"/>
  <c r="F17" i="14"/>
  <c r="F15" i="14"/>
  <c r="F166" i="14"/>
  <c r="F13" i="14"/>
  <c r="F12" i="14"/>
  <c r="F11" i="14"/>
  <c r="F10" i="14"/>
  <c r="F9" i="14"/>
  <c r="F8" i="14"/>
  <c r="F7" i="14"/>
  <c r="F6" i="14"/>
  <c r="F5" i="14"/>
  <c r="F4" i="14"/>
  <c r="M3" i="29"/>
  <c r="I3" i="29"/>
  <c r="E3" i="29"/>
  <c r="J3" i="29"/>
  <c r="P3" i="29"/>
  <c r="K3" i="29"/>
  <c r="F3" i="29"/>
  <c r="O3" i="29"/>
  <c r="D3" i="29"/>
  <c r="G3" i="29"/>
  <c r="N3" i="29"/>
  <c r="C3" i="29"/>
  <c r="L3" i="29"/>
  <c r="H3" i="29"/>
  <c r="N3" i="9"/>
  <c r="J3" i="9"/>
  <c r="F3" i="9"/>
  <c r="I3" i="9"/>
  <c r="L3" i="9"/>
  <c r="D3" i="9"/>
  <c r="O3" i="9"/>
  <c r="K3" i="9"/>
  <c r="G3" i="9"/>
  <c r="C3" i="9"/>
  <c r="M3" i="9"/>
  <c r="E3" i="9"/>
  <c r="P3" i="9"/>
  <c r="H3" i="9"/>
  <c r="AD3" i="3"/>
  <c r="AD6" i="3" s="1"/>
  <c r="Z3" i="3"/>
  <c r="Z6" i="3" s="1"/>
  <c r="V3" i="3"/>
  <c r="V6" i="3" s="1"/>
  <c r="R3" i="3"/>
  <c r="R6" i="3" s="1"/>
  <c r="AC3" i="3"/>
  <c r="AC6" i="3" s="1"/>
  <c r="Y3" i="3"/>
  <c r="Y6" i="3" s="1"/>
  <c r="U3" i="3"/>
  <c r="U6" i="3" s="1"/>
  <c r="Q3" i="3"/>
  <c r="AB3" i="3"/>
  <c r="AB6" i="3" s="1"/>
  <c r="X3" i="3"/>
  <c r="X6" i="3" s="1"/>
  <c r="T3" i="3"/>
  <c r="T6" i="3" s="1"/>
  <c r="AA3" i="3"/>
  <c r="AA6" i="3" s="1"/>
  <c r="W3" i="3"/>
  <c r="W6" i="3" s="1"/>
  <c r="S3" i="3"/>
  <c r="S6" i="3" s="1"/>
  <c r="AB3" i="28"/>
  <c r="AB6" i="28" s="1"/>
  <c r="C14" i="4" s="1"/>
  <c r="W3" i="28"/>
  <c r="W6" i="28" s="1"/>
  <c r="C9" i="4" s="1"/>
  <c r="U3" i="28"/>
  <c r="U6" i="28" s="1"/>
  <c r="C7" i="4" s="1"/>
  <c r="V3" i="28"/>
  <c r="V6" i="28" s="1"/>
  <c r="C8" i="4" s="1"/>
  <c r="X3" i="28"/>
  <c r="X6" i="28" s="1"/>
  <c r="C10" i="4" s="1"/>
  <c r="R3" i="28"/>
  <c r="R6" i="28" s="1"/>
  <c r="C4" i="4" s="1"/>
  <c r="AA3" i="28"/>
  <c r="AA6" i="28" s="1"/>
  <c r="C13" i="4" s="1"/>
  <c r="Y3" i="28"/>
  <c r="Y6" i="28" s="1"/>
  <c r="C11" i="4" s="1"/>
  <c r="Z3" i="28"/>
  <c r="Z6" i="28" s="1"/>
  <c r="C12" i="4" s="1"/>
  <c r="T3" i="28"/>
  <c r="T6" i="28" s="1"/>
  <c r="S3" i="28"/>
  <c r="S6" i="28" s="1"/>
  <c r="C5" i="4" s="1"/>
  <c r="AC3" i="28"/>
  <c r="AC6" i="28" s="1"/>
  <c r="C15" i="4" s="1"/>
  <c r="AD3" i="28"/>
  <c r="AD6" i="28" s="1"/>
  <c r="C16" i="4" s="1"/>
  <c r="Q3" i="28"/>
  <c r="Q6" i="28" s="1"/>
  <c r="C3" i="4" s="1"/>
  <c r="D171" i="14"/>
  <c r="D167" i="14"/>
  <c r="D163" i="14"/>
  <c r="D159" i="14"/>
  <c r="D155" i="14"/>
  <c r="D151" i="14"/>
  <c r="D147" i="14"/>
  <c r="D143" i="14"/>
  <c r="D139" i="14"/>
  <c r="D135" i="14"/>
  <c r="D131" i="14"/>
  <c r="D127" i="14"/>
  <c r="D123" i="14"/>
  <c r="D119" i="14"/>
  <c r="D115" i="14"/>
  <c r="D111" i="14"/>
  <c r="D107" i="14"/>
  <c r="D103" i="14"/>
  <c r="D99" i="14"/>
  <c r="D95" i="14"/>
  <c r="D91" i="14"/>
  <c r="D87" i="14"/>
  <c r="D83" i="14"/>
  <c r="D79" i="14"/>
  <c r="D75" i="14"/>
  <c r="D71" i="14"/>
  <c r="D67" i="14"/>
  <c r="D63" i="14"/>
  <c r="D59" i="14"/>
  <c r="D55" i="14"/>
  <c r="D51" i="14"/>
  <c r="D47" i="14"/>
  <c r="D43" i="14"/>
  <c r="D39" i="14"/>
  <c r="D35" i="14"/>
  <c r="D31" i="14"/>
  <c r="D27" i="14"/>
  <c r="D23" i="14"/>
  <c r="D19" i="14"/>
  <c r="D15" i="14"/>
  <c r="D11" i="14"/>
  <c r="D7" i="14"/>
  <c r="D168" i="14"/>
  <c r="D152" i="14"/>
  <c r="D148" i="14"/>
  <c r="D136" i="14"/>
  <c r="D124" i="14"/>
  <c r="D112" i="14"/>
  <c r="D100" i="14"/>
  <c r="D88" i="14"/>
  <c r="D76" i="14"/>
  <c r="D64" i="14"/>
  <c r="D56" i="14"/>
  <c r="D44" i="14"/>
  <c r="D28" i="14"/>
  <c r="D16" i="14"/>
  <c r="D8" i="14"/>
  <c r="D170" i="14"/>
  <c r="D166" i="14"/>
  <c r="D162" i="14"/>
  <c r="D158" i="14"/>
  <c r="D154" i="14"/>
  <c r="D150" i="14"/>
  <c r="D146" i="14"/>
  <c r="D142" i="14"/>
  <c r="D138" i="14"/>
  <c r="D134" i="14"/>
  <c r="D130" i="14"/>
  <c r="D126" i="14"/>
  <c r="D122" i="14"/>
  <c r="D118" i="14"/>
  <c r="D114" i="14"/>
  <c r="D110" i="14"/>
  <c r="D106" i="14"/>
  <c r="D102" i="14"/>
  <c r="D98" i="14"/>
  <c r="D94" i="14"/>
  <c r="D90" i="14"/>
  <c r="D86" i="14"/>
  <c r="D82" i="14"/>
  <c r="D78" i="14"/>
  <c r="D74" i="14"/>
  <c r="D70" i="14"/>
  <c r="D66" i="14"/>
  <c r="D62" i="14"/>
  <c r="D58" i="14"/>
  <c r="D54" i="14"/>
  <c r="D50" i="14"/>
  <c r="D46" i="14"/>
  <c r="D42" i="14"/>
  <c r="D38" i="14"/>
  <c r="D34" i="14"/>
  <c r="D30" i="14"/>
  <c r="D26" i="14"/>
  <c r="D22" i="14"/>
  <c r="D18" i="14"/>
  <c r="D14" i="14"/>
  <c r="D10" i="14"/>
  <c r="D6" i="14"/>
  <c r="D160" i="14"/>
  <c r="D140" i="14"/>
  <c r="D128" i="14"/>
  <c r="D116" i="14"/>
  <c r="D104" i="14"/>
  <c r="D84" i="14"/>
  <c r="D72" i="14"/>
  <c r="D60" i="14"/>
  <c r="D48" i="14"/>
  <c r="D36" i="14"/>
  <c r="D20" i="14"/>
  <c r="D4" i="14"/>
  <c r="D169" i="14"/>
  <c r="D165" i="14"/>
  <c r="D161" i="14"/>
  <c r="D157" i="14"/>
  <c r="D153" i="14"/>
  <c r="D149" i="14"/>
  <c r="D145" i="14"/>
  <c r="D141" i="14"/>
  <c r="D137" i="14"/>
  <c r="D133" i="14"/>
  <c r="D129" i="14"/>
  <c r="D125" i="14"/>
  <c r="D121" i="14"/>
  <c r="D117" i="14"/>
  <c r="D113" i="14"/>
  <c r="D109" i="14"/>
  <c r="D105" i="14"/>
  <c r="D101" i="14"/>
  <c r="D97" i="14"/>
  <c r="D93" i="14"/>
  <c r="D89" i="14"/>
  <c r="D85" i="14"/>
  <c r="D81" i="14"/>
  <c r="D77" i="14"/>
  <c r="D73" i="14"/>
  <c r="D69" i="14"/>
  <c r="D65" i="14"/>
  <c r="D61" i="14"/>
  <c r="D57" i="14"/>
  <c r="D53" i="14"/>
  <c r="D49" i="14"/>
  <c r="D45" i="14"/>
  <c r="D41" i="14"/>
  <c r="D37" i="14"/>
  <c r="D33" i="14"/>
  <c r="D29" i="14"/>
  <c r="D25" i="14"/>
  <c r="D21" i="14"/>
  <c r="D17" i="14"/>
  <c r="D13" i="14"/>
  <c r="D9" i="14"/>
  <c r="D5" i="14"/>
  <c r="D164" i="14"/>
  <c r="D156" i="14"/>
  <c r="D144" i="14"/>
  <c r="D132" i="14"/>
  <c r="D120" i="14"/>
  <c r="D108" i="14"/>
  <c r="D96" i="14"/>
  <c r="D92" i="14"/>
  <c r="D80" i="14"/>
  <c r="D68" i="14"/>
  <c r="D52" i="14"/>
  <c r="D40" i="14"/>
  <c r="D32" i="14"/>
  <c r="D24" i="14"/>
  <c r="D12" i="14"/>
  <c r="R2" i="3"/>
  <c r="S2" i="3" s="1"/>
  <c r="T2" i="3" s="1"/>
  <c r="U2" i="3" s="1"/>
  <c r="V2" i="3" s="1"/>
  <c r="W2" i="3" s="1"/>
  <c r="X2" i="3" s="1"/>
  <c r="Y2" i="3" s="1"/>
  <c r="Z2" i="3" s="1"/>
  <c r="AA2" i="3" s="1"/>
  <c r="AB2" i="3" s="1"/>
  <c r="AC2" i="3" s="1"/>
  <c r="AD2" i="3" s="1"/>
  <c r="D2" i="3"/>
  <c r="E2" i="3" s="1"/>
  <c r="F2" i="3" s="1"/>
  <c r="G2" i="3" s="1"/>
  <c r="H2" i="3" s="1"/>
  <c r="I2" i="3" s="1"/>
  <c r="J2" i="3" s="1"/>
  <c r="K2" i="3" s="1"/>
  <c r="L2" i="3" s="1"/>
  <c r="M2" i="3" s="1"/>
  <c r="N2" i="3" s="1"/>
  <c r="O2" i="3" s="1"/>
  <c r="P2" i="3" s="1"/>
  <c r="B3" i="3"/>
  <c r="A4" i="3"/>
  <c r="C8" i="10" l="1"/>
  <c r="J17" i="4"/>
  <c r="J18" i="4" s="1"/>
  <c r="G7" i="10"/>
  <c r="F7" i="10"/>
  <c r="AC32" i="9"/>
  <c r="D7" i="10"/>
  <c r="C32" i="9"/>
  <c r="F172" i="14"/>
  <c r="P32" i="9"/>
  <c r="Q7" i="10"/>
  <c r="L32" i="9"/>
  <c r="M7" i="10"/>
  <c r="N32" i="29"/>
  <c r="AB3" i="29"/>
  <c r="AB32" i="29" s="1"/>
  <c r="E32" i="29"/>
  <c r="S3" i="29"/>
  <c r="S32" i="29" s="1"/>
  <c r="Z32" i="9"/>
  <c r="Y32" i="9"/>
  <c r="X32" i="9"/>
  <c r="S32" i="9"/>
  <c r="H32" i="9"/>
  <c r="I7" i="10"/>
  <c r="D32" i="9"/>
  <c r="E7" i="10"/>
  <c r="J32" i="9"/>
  <c r="K7" i="10"/>
  <c r="Q3" i="29"/>
  <c r="Q32" i="29" s="1"/>
  <c r="C32" i="29"/>
  <c r="AC3" i="29"/>
  <c r="AC32" i="29" s="1"/>
  <c r="O32" i="29"/>
  <c r="J32" i="29"/>
  <c r="X3" i="29"/>
  <c r="X32" i="29" s="1"/>
  <c r="AD32" i="9"/>
  <c r="AB32" i="9"/>
  <c r="W32" i="9"/>
  <c r="G32" i="9"/>
  <c r="H7" i="10"/>
  <c r="N32" i="9"/>
  <c r="O7" i="10"/>
  <c r="F32" i="29"/>
  <c r="T3" i="29"/>
  <c r="T32" i="29" s="1"/>
  <c r="V32" i="9"/>
  <c r="U32" i="9"/>
  <c r="T32" i="9"/>
  <c r="E32" i="9"/>
  <c r="K32" i="9"/>
  <c r="L7" i="10"/>
  <c r="I32" i="9"/>
  <c r="J7" i="10"/>
  <c r="H32" i="29"/>
  <c r="V3" i="29"/>
  <c r="V32" i="29" s="1"/>
  <c r="U3" i="29"/>
  <c r="U32" i="29" s="1"/>
  <c r="G32" i="29"/>
  <c r="Y3" i="29"/>
  <c r="Y32" i="29" s="1"/>
  <c r="K32" i="29"/>
  <c r="I32" i="29"/>
  <c r="W3" i="29"/>
  <c r="W32" i="29" s="1"/>
  <c r="M32" i="9"/>
  <c r="N7" i="10"/>
  <c r="O32" i="9"/>
  <c r="P7" i="10"/>
  <c r="F32" i="9"/>
  <c r="L32" i="29"/>
  <c r="Z3" i="29"/>
  <c r="Z32" i="29" s="1"/>
  <c r="D32" i="29"/>
  <c r="R3" i="29"/>
  <c r="R32" i="29" s="1"/>
  <c r="P32" i="29"/>
  <c r="AD3" i="29"/>
  <c r="AD32" i="29" s="1"/>
  <c r="M32" i="29"/>
  <c r="AA3" i="29"/>
  <c r="AA32" i="29" s="1"/>
  <c r="R32" i="9"/>
  <c r="Q32" i="9"/>
  <c r="AC7" i="10"/>
  <c r="Y7" i="10"/>
  <c r="U7" i="10"/>
  <c r="AB7" i="10"/>
  <c r="X7" i="10"/>
  <c r="R7" i="10"/>
  <c r="AD7" i="10"/>
  <c r="AE7" i="10"/>
  <c r="AA7" i="10"/>
  <c r="W7" i="10"/>
  <c r="T7" i="10"/>
  <c r="Z7" i="10"/>
  <c r="V7" i="10"/>
  <c r="S7" i="10"/>
  <c r="AA32" i="9"/>
  <c r="AE7" i="5"/>
  <c r="AA7" i="5"/>
  <c r="W7" i="5"/>
  <c r="S7" i="5"/>
  <c r="AD7" i="5"/>
  <c r="Z7" i="5"/>
  <c r="R7" i="5"/>
  <c r="AB7" i="5"/>
  <c r="V7" i="5"/>
  <c r="T7" i="5"/>
  <c r="AC7" i="5"/>
  <c r="Y7" i="5"/>
  <c r="U7" i="5"/>
  <c r="X7" i="5"/>
  <c r="Q6" i="3"/>
  <c r="D172" i="14"/>
  <c r="L17" i="4"/>
  <c r="L18" i="4" s="1"/>
  <c r="K17" i="4"/>
  <c r="K18" i="4" s="1"/>
  <c r="Y6" i="2"/>
  <c r="W6" i="2"/>
  <c r="U6" i="2"/>
  <c r="S6" i="2"/>
  <c r="Q6" i="2"/>
  <c r="O6" i="2"/>
  <c r="M6" i="2"/>
  <c r="K6" i="2"/>
  <c r="I6" i="2"/>
  <c r="G6" i="2"/>
  <c r="C7" i="2"/>
  <c r="A5" i="2"/>
  <c r="A78" i="1"/>
  <c r="A79" i="1" s="1"/>
  <c r="A80" i="1" s="1"/>
  <c r="E5" i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X36" i="10" l="1"/>
  <c r="AC36" i="10"/>
  <c r="D4" i="4"/>
  <c r="P36" i="10"/>
  <c r="D11" i="4"/>
  <c r="I36" i="10"/>
  <c r="D13" i="4"/>
  <c r="D15" i="4"/>
  <c r="AE36" i="10"/>
  <c r="L36" i="10"/>
  <c r="T36" i="10"/>
  <c r="AD36" i="10"/>
  <c r="AB36" i="10"/>
  <c r="H36" i="10"/>
  <c r="D14" i="4"/>
  <c r="S36" i="10"/>
  <c r="W36" i="10"/>
  <c r="G36" i="10"/>
  <c r="U36" i="10"/>
  <c r="D12" i="4"/>
  <c r="N36" i="10"/>
  <c r="D7" i="4"/>
  <c r="J36" i="10"/>
  <c r="F36" i="10"/>
  <c r="D6" i="4"/>
  <c r="D16" i="4"/>
  <c r="D3" i="4"/>
  <c r="E36" i="10"/>
  <c r="M36" i="10"/>
  <c r="D8" i="4"/>
  <c r="V36" i="10"/>
  <c r="AA36" i="10"/>
  <c r="R36" i="10"/>
  <c r="Y36" i="10"/>
  <c r="D9" i="4"/>
  <c r="O36" i="10"/>
  <c r="D10" i="4"/>
  <c r="D5" i="4"/>
  <c r="C7" i="10"/>
  <c r="D36" i="10"/>
  <c r="Z36" i="10"/>
  <c r="K36" i="10"/>
  <c r="Q36" i="10"/>
  <c r="N3" i="3"/>
  <c r="I3" i="3"/>
  <c r="E3" i="3"/>
  <c r="L3" i="3"/>
  <c r="K3" i="3"/>
  <c r="F3" i="3"/>
  <c r="J3" i="3"/>
  <c r="M3" i="3"/>
  <c r="H3" i="3"/>
  <c r="D3" i="3"/>
  <c r="P3" i="3"/>
  <c r="G3" i="3"/>
  <c r="C3" i="3"/>
  <c r="O3" i="3"/>
  <c r="A52" i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I9" i="4" l="1"/>
  <c r="I7" i="4"/>
  <c r="I14" i="4"/>
  <c r="I13" i="4"/>
  <c r="I8" i="4"/>
  <c r="I15" i="4"/>
  <c r="I10" i="4"/>
  <c r="I16" i="4"/>
  <c r="I4" i="4"/>
  <c r="I6" i="4"/>
  <c r="I3" i="4"/>
  <c r="I11" i="4"/>
  <c r="I5" i="4"/>
  <c r="I12" i="4"/>
  <c r="D7" i="5"/>
  <c r="C6" i="3"/>
  <c r="L7" i="5"/>
  <c r="K6" i="3"/>
  <c r="N7" i="5"/>
  <c r="M6" i="3"/>
  <c r="J6" i="3"/>
  <c r="K7" i="5"/>
  <c r="K10" i="5" s="1"/>
  <c r="E6" i="3"/>
  <c r="F7" i="5"/>
  <c r="H6" i="3"/>
  <c r="I7" i="5"/>
  <c r="I10" i="5" s="1"/>
  <c r="H7" i="5"/>
  <c r="G6" i="3"/>
  <c r="M7" i="5"/>
  <c r="M10" i="5" s="1"/>
  <c r="L6" i="3"/>
  <c r="Q7" i="5"/>
  <c r="Q10" i="5" s="1"/>
  <c r="P6" i="3"/>
  <c r="P7" i="5"/>
  <c r="P10" i="5" s="1"/>
  <c r="O6" i="3"/>
  <c r="E7" i="5"/>
  <c r="E10" i="5" s="1"/>
  <c r="D6" i="3"/>
  <c r="F6" i="3"/>
  <c r="C6" i="4" s="1"/>
  <c r="G7" i="5"/>
  <c r="G10" i="5" s="1"/>
  <c r="I6" i="3"/>
  <c r="J7" i="5"/>
  <c r="N6" i="3"/>
  <c r="O7" i="5"/>
  <c r="O10" i="5" s="1"/>
  <c r="H10" i="5"/>
  <c r="F10" i="5"/>
  <c r="J10" i="5"/>
  <c r="N10" i="5"/>
  <c r="L10" i="5"/>
  <c r="A133" i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I17" i="4" l="1"/>
  <c r="I18" i="4" s="1"/>
  <c r="D10" i="5"/>
  <c r="AC10" i="5"/>
  <c r="H14" i="4" s="1"/>
  <c r="M14" i="4" s="1"/>
  <c r="Y10" i="5"/>
  <c r="H10" i="4" s="1"/>
  <c r="M10" i="4" s="1"/>
  <c r="AA10" i="5"/>
  <c r="H12" i="4" s="1"/>
  <c r="M12" i="4" s="1"/>
  <c r="T10" i="5"/>
  <c r="R10" i="5"/>
  <c r="U10" i="5"/>
  <c r="H6" i="4" s="1"/>
  <c r="AD10" i="5"/>
  <c r="H15" i="4" s="1"/>
  <c r="M15" i="4" s="1"/>
  <c r="W10" i="5"/>
  <c r="H8" i="4" s="1"/>
  <c r="S10" i="5"/>
  <c r="H4" i="4" s="1"/>
  <c r="M4" i="4" s="1"/>
  <c r="X10" i="5"/>
  <c r="H9" i="4" s="1"/>
  <c r="M9" i="4" s="1"/>
  <c r="Z10" i="5"/>
  <c r="H11" i="4" s="1"/>
  <c r="M11" i="4" s="1"/>
  <c r="AB10" i="5"/>
  <c r="H13" i="4" s="1"/>
  <c r="M13" i="4" s="1"/>
  <c r="AE10" i="5"/>
  <c r="H16" i="4" s="1"/>
  <c r="M16" i="4" s="1"/>
  <c r="V10" i="5"/>
  <c r="H7" i="4" s="1"/>
  <c r="M7" i="4" s="1"/>
  <c r="A149" i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M8" i="4" l="1"/>
  <c r="M6" i="4"/>
  <c r="H5" i="4"/>
  <c r="M5" i="4" s="1"/>
  <c r="H3" i="4"/>
  <c r="M3" i="4" s="1"/>
  <c r="C7" i="5"/>
  <c r="H17" i="4" l="1"/>
  <c r="H18" i="4" s="1"/>
  <c r="M17" i="4" l="1"/>
</calcChain>
</file>

<file path=xl/sharedStrings.xml><?xml version="1.0" encoding="utf-8"?>
<sst xmlns="http://schemas.openxmlformats.org/spreadsheetml/2006/main" count="1003" uniqueCount="256">
  <si>
    <t>No</t>
  </si>
  <si>
    <t>Nama</t>
  </si>
  <si>
    <t>D3 Teknik Perancangan dan Konstruksi Kapal</t>
  </si>
  <si>
    <t>D3 Teknik Bangunan Kapal</t>
  </si>
  <si>
    <t>D4 Teknik Pengelasan</t>
  </si>
  <si>
    <t>D4 Teknik Perancangan dan Konstruksi Kapal</t>
  </si>
  <si>
    <t>D3 Teknik Permesinan Kapal</t>
  </si>
  <si>
    <t>D4 Teknik Perpipaan</t>
  </si>
  <si>
    <t>D4 Teknik Permesinan Kapal</t>
  </si>
  <si>
    <t>D3 Teknik Kelistrikan Kapal</t>
  </si>
  <si>
    <t>D4 Teknik Otomasi</t>
  </si>
  <si>
    <t>D4 Teknik Kelistrikan Kapal</t>
  </si>
  <si>
    <t>D4 Teknik Keselamatan dan Kesehatan Kerja</t>
  </si>
  <si>
    <t>D4 Teknik Pengolahan Limbah</t>
  </si>
  <si>
    <t>D4 Teknik Desain dan Manufaktur</t>
  </si>
  <si>
    <t>D4 Manajemen Bisnis</t>
  </si>
  <si>
    <t>Aang Wahidin, S.T., M.T.</t>
  </si>
  <si>
    <t>Abdul Gafur, S.T., M.T.</t>
  </si>
  <si>
    <t>Adhi Setiawan, S.T., M.T.</t>
  </si>
  <si>
    <t>Adi Wirawan Husodo, S.T., M.T.</t>
  </si>
  <si>
    <t>Adianto, S.T., M.T.</t>
  </si>
  <si>
    <t>Aditya Maharani, S.Si., M.Si.</t>
  </si>
  <si>
    <t>Afif Zuhri Arfianto, S.T., M.T.</t>
  </si>
  <si>
    <t>Agung Nugroho, S.T., M.T.</t>
  </si>
  <si>
    <t>Agung Prasetyo Utomo, S.Pd., M.T.</t>
  </si>
  <si>
    <t>Agung Purwana, S.T., M.T.</t>
  </si>
  <si>
    <t>Agus Khumaidi, S.ST., M.T.</t>
  </si>
  <si>
    <t>Ahmad Erlan Afiuddin, S.T., M.T.</t>
  </si>
  <si>
    <t>Ali Imron AS, S.T., M.T.</t>
  </si>
  <si>
    <t>Alma Vita Sophia, S.T., M.T.</t>
  </si>
  <si>
    <t>Aminatus Sa'diyah, S.Si., M.T.</t>
  </si>
  <si>
    <t>Anda Iviana Juniani, S.T., M.T.</t>
  </si>
  <si>
    <t>Anggara Trisna Nugraha, S.T., M.T.</t>
  </si>
  <si>
    <t>Annas Singgih Setiyoko, S.T., M.T.</t>
  </si>
  <si>
    <t>Arief Subekti, S.T., M.MT.</t>
  </si>
  <si>
    <t>Aulia Nadia Rachmat, S.ST., M.T.</t>
  </si>
  <si>
    <t>Ayu Nindyapuspa, S.T., M.T.</t>
  </si>
  <si>
    <t>Bachtiar, S.T., M.T.</t>
  </si>
  <si>
    <t>Bambang Antoko, S.T., M.T.</t>
  </si>
  <si>
    <t>Bayu Wiro Karuniawan, S.T., M.T.</t>
  </si>
  <si>
    <t>Benedicta Dian Alfanda, S.T., M.T.</t>
  </si>
  <si>
    <t>Binti Mualifatul Rosydah, S.Si., M.SI.</t>
  </si>
  <si>
    <t>Budi Prasojo, S.T., M.T.</t>
  </si>
  <si>
    <t>Budianto, S.T., M.T.</t>
  </si>
  <si>
    <t>Burniadi Moballa, S.T., M.Sc.</t>
  </si>
  <si>
    <t>Catur Rakhmad Handoko, S.T., M.T.</t>
  </si>
  <si>
    <t>Danis Maulana, S.T., MBA.</t>
  </si>
  <si>
    <t>Denny Dermawan, S.T., M.T.</t>
  </si>
  <si>
    <t>Denny Oktavina Radianto, S.Pd., M.Pd.</t>
  </si>
  <si>
    <t>Devina Puspita Sari, S.T., M.T.</t>
  </si>
  <si>
    <t>Dhika Aditya Purnomo, S.ST., M.T.</t>
  </si>
  <si>
    <t>Dian Asa Utari, S.S., M.Pd.</t>
  </si>
  <si>
    <t>Didik Sukoco, S.T., M.T.</t>
  </si>
  <si>
    <t>Dika Anggara. S.ST., M.T.</t>
  </si>
  <si>
    <t>Dika Rahayu Widiana, S.ST., MT. Ph.D.</t>
  </si>
  <si>
    <t>dr. Am Maisarah Disrinama, M.Kes.</t>
  </si>
  <si>
    <t>Dr. Dewi Kurniasih, S.KM., M.Kes.</t>
  </si>
  <si>
    <t>Dr. Eng. I Putu Sindhu Asmara, S.T., M.T.</t>
  </si>
  <si>
    <t>Dr. Eng. Imam Sutrisno, S.T., M.T.</t>
  </si>
  <si>
    <t>Dr. Eng. Mohammad Abu Jami'in, S.T., M.T.</t>
  </si>
  <si>
    <t>Dr. Eng. Muhammad Anis Mustaghfirin, S.T., M.T.</t>
  </si>
  <si>
    <t>Dr. Indri Santiasih, S.KM., M.T.</t>
  </si>
  <si>
    <t>Dr. Mat Syai'in, S.T., M.T.</t>
  </si>
  <si>
    <t>Dr. Mirna Apriani, S.T., M.T.</t>
  </si>
  <si>
    <t>Dr. Mohamad Hakam, S.T., M.T.</t>
  </si>
  <si>
    <t>Dra. Daisy Dwijati Kumala Ratna, M.Pd.</t>
  </si>
  <si>
    <t>Dra. Endang Pudji Purwanti, M.T.</t>
  </si>
  <si>
    <t>Dwi Sasmita Aji Pambudi, S.T., M.T.</t>
  </si>
  <si>
    <t>Edi Haryono, S.T., M.T.</t>
  </si>
  <si>
    <t>Edy Prasetyo Hidayat, S.T., M.T.</t>
  </si>
  <si>
    <t>Edy Setiawan, S.T., M.T.</t>
  </si>
  <si>
    <t>Ekky Nur Budiyanto, S.ST., M.T.</t>
  </si>
  <si>
    <t>Eky Novianarenti, S.T., M.T.</t>
  </si>
  <si>
    <t>Fais Hamzah, S.T., M.T.</t>
  </si>
  <si>
    <t>Farizi Rachman, S.Si., M.Si.</t>
  </si>
  <si>
    <t>Fathulloh, S.T., M.T.</t>
  </si>
  <si>
    <t>Fipka Bisono, S.ST., M.T.</t>
  </si>
  <si>
    <t>Fitri Hardiyanti, S.T., M.T.</t>
  </si>
  <si>
    <t>Galih Anindita, S.T., M.T.</t>
  </si>
  <si>
    <t>George Endri Kusuma, S.T., M.Sc.Eng.</t>
  </si>
  <si>
    <t>Haidar Natsir Amrullah, S.ST., M.T.</t>
  </si>
  <si>
    <t>Hendri Budi Kurniyanto, S.ST, M.T.</t>
  </si>
  <si>
    <t>Hendro Agus Widodo, S.ST., M.T.</t>
  </si>
  <si>
    <t>Heroe Poernomo, S.T., M.T.</t>
  </si>
  <si>
    <t>I Putu Arta Wibawa, S.T., M.T., Ph.D.</t>
  </si>
  <si>
    <t>Ii Munadhif, S.ST., M.T.</t>
  </si>
  <si>
    <t>Ika Erawati, S.S., M.TEFL.</t>
  </si>
  <si>
    <t>Imam Khoirul Rohmat, S.ST., MT.</t>
  </si>
  <si>
    <t>Imam Mahfudzi, S.Ag., M.FIL.I.</t>
  </si>
  <si>
    <t>Ir. Achmad Syahid, M.T.</t>
  </si>
  <si>
    <t>Ir. Arie Indartono, M.MT.</t>
  </si>
  <si>
    <t>Ir. Bambang Teguh Setiawan, M.T.</t>
  </si>
  <si>
    <t>Ir. Boedi Herijono, M.T.</t>
  </si>
  <si>
    <t>Ir. Eko Julianto, M.Sc., FRINA</t>
  </si>
  <si>
    <t>Ir. Emie Santoso, M.T.</t>
  </si>
  <si>
    <t>Ir. Endah Wismawati, M.T.</t>
  </si>
  <si>
    <t>Ir. Gaguk Suhardjito, M.M.</t>
  </si>
  <si>
    <t>Ir. Hariyanto Soeroso, M.T.</t>
  </si>
  <si>
    <t>Ir. Heru Lumaksono, M.T.</t>
  </si>
  <si>
    <t>Ir. Irma Rustini Aju, M.T.</t>
  </si>
  <si>
    <t>Ir. Joessianto Eko Poetro, M.T.</t>
  </si>
  <si>
    <t>Ir. Joko Endrasmono, M.T.</t>
  </si>
  <si>
    <t>Ir. Muhammad Muhadi Eko Prayitno, M.MT.</t>
  </si>
  <si>
    <t>Ir. Ratna Budiawati, M.A</t>
  </si>
  <si>
    <t>Ir. Susetiyadi Purwonugroho, M.MT.</t>
  </si>
  <si>
    <t>Ir. Wiwik Dwi Pratiwi, M.T.</t>
  </si>
  <si>
    <t>Isa Rachman, S.T., M.T.</t>
  </si>
  <si>
    <t>Kharis Abdullah, S.T., M.T.</t>
  </si>
  <si>
    <t>Kiki Dwi Wulandari, S.T., M.T.</t>
  </si>
  <si>
    <t>Lely Pramesti. S.T., M.T.</t>
  </si>
  <si>
    <t>Lilik Subiyanto, S.T., M.T.</t>
  </si>
  <si>
    <t>Lukman Handoko, S.KM., M.T.</t>
  </si>
  <si>
    <t>Luqman Cahyono, S.Pd., M.T.</t>
  </si>
  <si>
    <t>Lusia Eni Puspandari, S.Pd., M.Pd.</t>
  </si>
  <si>
    <t>M. Lukman Arif, S.Pd., M.Pd.I.</t>
  </si>
  <si>
    <t>Mades Darul Khairansyah, S.ST., M.T.</t>
  </si>
  <si>
    <t>Mahasin Maulana Ahmad, S.T., M.T.</t>
  </si>
  <si>
    <t>Mardi Santoso, S.T., M.Eng.Sc.</t>
  </si>
  <si>
    <t>Mey Rohma Dhani, S.ST., M.T.</t>
  </si>
  <si>
    <t>Miftachudin, S.Pd., M.Pd.</t>
  </si>
  <si>
    <t>Moch. Luqman Ashari, S.T., M.T.</t>
  </si>
  <si>
    <t>Mochamad Yusuf Santoso, S.T., M.T.</t>
  </si>
  <si>
    <t>Mochammad Choirul Rizal, S.T., M.T.</t>
  </si>
  <si>
    <t>Mochammad Karim Al Amin, S.ST., M.T.</t>
  </si>
  <si>
    <t>Moh. Syaiful Amri, S.ST., M.T.</t>
  </si>
  <si>
    <t>Mohammad Basuki Rahmat, S.T., M.T.</t>
  </si>
  <si>
    <t>Mohammad Miftachul Munir, S.T., M.T..</t>
  </si>
  <si>
    <t>Mohammad Thoriq Wahyudi, S.T., M.M.</t>
  </si>
  <si>
    <t>Muhamad Ari, S.T., M.T.</t>
  </si>
  <si>
    <t>Muhammad Khoirul Hasin, S.Kom., M.Kom.</t>
  </si>
  <si>
    <t>Muhammad Shah, S.T., M.T.</t>
  </si>
  <si>
    <t>Mukhlis, S.T., M.T.</t>
  </si>
  <si>
    <t>Ni'matut Taminah, M.Sc.</t>
  </si>
  <si>
    <t>Noorman Rinanto, S.T., M.T.</t>
  </si>
  <si>
    <t>Nopem Ariwiyono, S.T., M.T.</t>
  </si>
  <si>
    <t>Nora Amelia Novitrie, S.T., M.T.</t>
  </si>
  <si>
    <t>Novi Eka Mayangsari, S.T., M.T.</t>
  </si>
  <si>
    <t>Nurvita Arumsari, S.Si., M.Si.</t>
  </si>
  <si>
    <t>Pekik Mahardika, S.ST., M.T.</t>
  </si>
  <si>
    <t>Perwi Darmajanti, S.S., M.Pd.</t>
  </si>
  <si>
    <t>Pranowo Sidi, S.T., M.T.</t>
  </si>
  <si>
    <t>Priyo Agus Setiawan, S.T.,M.T.</t>
  </si>
  <si>
    <t>Projek Priyonggo Sumangun L., S.T., M.T.</t>
  </si>
  <si>
    <t>Purwidi Asri, S.ST., M.T.</t>
  </si>
  <si>
    <t>R.A Norromadani Yuniati, S.E., M.S.M.</t>
  </si>
  <si>
    <t>Rachmad Tri Soelistijono, S.T., M.T.</t>
  </si>
  <si>
    <t>Raden Dimas Endro Witjonarko, S.T., M.T.</t>
  </si>
  <si>
    <t>Renanda Nia Rachmadita, S.T., M.T.</t>
  </si>
  <si>
    <t>Rikat Eka Prastyawan, S.Pd., M.Pd.</t>
  </si>
  <si>
    <t>Rina Sandora, S.T., M.T.</t>
  </si>
  <si>
    <t>Rini Indarti, S.Si., M.T.</t>
  </si>
  <si>
    <t>Ristanti Akseptori, S.S., M.M.</t>
  </si>
  <si>
    <t>Rizal Indrawan, S.ST., M.T.</t>
  </si>
  <si>
    <t>Rocky Andiana, S.ST., M.T.</t>
  </si>
  <si>
    <t>Rona Riantini, S.T., M.Sc.</t>
  </si>
  <si>
    <t>Ruddianto, S.T., M.T., MRINA.</t>
  </si>
  <si>
    <t>Ryan Yudha Adhitya, S.ST., M.T.</t>
  </si>
  <si>
    <t>Setyo Budi Kurniawan, S.T., M.T.</t>
  </si>
  <si>
    <t>Sryang Tera Sarena, S.T., M.Sc.</t>
  </si>
  <si>
    <t>Subagio So'im, S.T., M.T.</t>
  </si>
  <si>
    <t>Sudiyono, S.T., M.T.</t>
  </si>
  <si>
    <t>Sumardiono, S.T., M.T.</t>
  </si>
  <si>
    <t>Tanti Utami Dewi, S.Si., M.Sc.</t>
  </si>
  <si>
    <t>Tarikh Azis Ramadani, S.T., M.T.</t>
  </si>
  <si>
    <t>Thina Ardliana, S.Si., M.T.</t>
  </si>
  <si>
    <t>Tri Andi Setiawan, S.ST., M.T.</t>
  </si>
  <si>
    <t>Tri Karyono, S.T., M.T.</t>
  </si>
  <si>
    <t>Tri Tiyasmihadi, S.T., M.T.</t>
  </si>
  <si>
    <t>Ulvi Pri Astuti, S.T., M.T.</t>
  </si>
  <si>
    <t>Urip Mudjiono, S.T., M.T.</t>
  </si>
  <si>
    <t>Usman Dinata, S.T., MM.</t>
  </si>
  <si>
    <t>Vivin Setiani, S.T., M.Eng.</t>
  </si>
  <si>
    <t>Wahyu Wiyati, S.T.</t>
  </si>
  <si>
    <t>Wahyudi, S.T., M.T.</t>
  </si>
  <si>
    <t>Wibowo Arninputranto, S.T., M.Kom.</t>
  </si>
  <si>
    <t>Widya Emilia Primaningtyas, S.T., M.T.</t>
  </si>
  <si>
    <t>Wiediartini, S.E., M.T.</t>
  </si>
  <si>
    <t>Yesica Novrita Devi, S.ST., M.MT.</t>
  </si>
  <si>
    <t>Yugowati Praharsi, S.Si., M.Sc., Ph.D</t>
  </si>
  <si>
    <t>Yuning Widiarti, S.ST., M.T.</t>
  </si>
  <si>
    <t>Dosen</t>
  </si>
  <si>
    <t>Prodi</t>
  </si>
  <si>
    <t>Dr. Desi Tri Cahyaningati, S.S., M.Pd.</t>
  </si>
  <si>
    <t>Dr. Eng. Priyambodo Nur Ardi Nugroho, S.T., M.T.</t>
  </si>
  <si>
    <t>Eriek Wahyu Restu W, S.Si., M.T.</t>
  </si>
  <si>
    <t>Imah Luluk Kusminah, S.T., M.T.</t>
  </si>
  <si>
    <t>Judul</t>
  </si>
  <si>
    <t>Dana</t>
  </si>
  <si>
    <t>Ketua</t>
  </si>
  <si>
    <t>Anggota</t>
  </si>
  <si>
    <t>Proporsi Dana</t>
  </si>
  <si>
    <t>Total</t>
  </si>
  <si>
    <t>Cek Dana</t>
  </si>
  <si>
    <t>Mandiri</t>
  </si>
  <si>
    <t>DIPA</t>
  </si>
  <si>
    <t xml:space="preserve"> Kemenristekdikti</t>
  </si>
  <si>
    <t>Non Kemenristekdikti</t>
  </si>
  <si>
    <t>Jumlah PkM</t>
  </si>
  <si>
    <t>Dana PkM</t>
  </si>
  <si>
    <t>Desi Tri Cahyaningati, S.S., M.Pd.</t>
  </si>
  <si>
    <t>Eriek Wahyu Restu W, S.ST., M.T.</t>
  </si>
  <si>
    <t>Imam Luluk Kusminah, S.T., M.T.</t>
  </si>
  <si>
    <t>Priyambodo Nur Ardi Nugroho, S.T., M.T.</t>
  </si>
  <si>
    <t>Jumlah</t>
  </si>
  <si>
    <t>Luar Negeri</t>
  </si>
  <si>
    <t>Pembuatan Peredam Radiasi Gelombang Mikro Menggunakan Limbah Pertanian Padi (Sekam) Untuk Mendukung Teknologi Ramah Lingkungan</t>
  </si>
  <si>
    <t>Perancangan Alat Dan Mekanisme Dalam Menunjang Proses Bongkar Muat Ikan Hidup Pada Kapal Ikan Di Daerah Brondong - Lamongan</t>
  </si>
  <si>
    <t>Analisa Kekuatan Struktur Lambung Kapal Ikan FRP Inka Mina 30GT Terhadap Kondisi Operasional Di Daerah Brondong</t>
  </si>
  <si>
    <t>Pembuatan Sistem Monitoring Dan Pengendalian Suhu Gardu Travo Dengan IoT</t>
  </si>
  <si>
    <t>Pemodelan Filter Pasif Untuk Mereduksi Harmonik Pada Distribusi Listrik Di Kapal Dengan Kontrol IoT</t>
  </si>
  <si>
    <t>Perancangan Kapal Keroncong Orchestra Sebagai Wahana Wisata Air Surabaya Tempo Doeloe</t>
  </si>
  <si>
    <t>Perancangan Fish Aggregating Devices (FAD) Sekaligus Sebagai Liferaft Untuk Mendukung Kapal Ikan Berkelanjutan Di Indonesia</t>
  </si>
  <si>
    <t>Analisa Kelayakan Penggunaan Bahan Pvc Sebagai Pengganti Kayu Pada Pembuatan Kapal Nelayan Tradisional</t>
  </si>
  <si>
    <t>Kajian Eksperimental Pengaruh Tekanan Injektor Pada Penggunaan Bahan Bakar Solar Dari Daur Ulang Minyak Pelumas Bekas Terhadap Unjuk Kerja Four Stroke Small Marine Diesel Engine</t>
  </si>
  <si>
    <t>Pemanfaatan Limbah Fiber Kelapa Sawit Sebagai Bahan Komposit Fiber Diperkuat Polimer Epoxy Sebagai Material Kapal.</t>
  </si>
  <si>
    <t>Analisis Tingkat Kepuasan Pengguna Jasa Unit Layanan Di PPNS Dengan Metode Discriminant Analysis Dalam Menuju Pelayanan Prima</t>
  </si>
  <si>
    <t>Pembuatan Armrest Dan Fasilitas Footcycling Dalam Modifikasi Kursi Roda Sebagai Alat Rehabilitasi Penderita Stroke</t>
  </si>
  <si>
    <t>Pengembangan Aplikasi 'Technical English' Berbasis Android Untuk Meningkatkan Skill Bahasa Inggris Teknik Mahasiswa</t>
  </si>
  <si>
    <t>Analisis Hubungan Kunjungan Pemustaka Terhadap Pelayanan Perpustakaan PPNS</t>
  </si>
  <si>
    <t>Dual Mode Control System pada Penerangan Otomatis Berbasis Protokol 802.11 dan Radio Frekuensi</t>
  </si>
  <si>
    <t>Prototipe Portable Water Turbine Generator</t>
  </si>
  <si>
    <t>Pemanfaatan Tripotassium Sitrat dari Kulit Manihot Esculenta dan Buah Avverhoa Bilimbi serta Penambahan Flame Retardant sebagai Fire Passive Protection pada Dinding Rumah Padat Penduduk</t>
  </si>
  <si>
    <t>Analisis Keselamatan Kerja Radiasi pada Pemanfaatan Radiografi Industri di Politeknik Perkapalan Negeri Surabaya</t>
  </si>
  <si>
    <t>Pemanfaatan Kandungan Silika Limbah Lumpur Unit Pembangkit Listrik Sebagai Bahan Baku Pembuatan Bata Merah Pejal</t>
  </si>
  <si>
    <t>Perencanaan Material Recovery Facility (MRF) Limbah Padat Non B3 di Politeknik Perkapalan Negeri Surabaya</t>
  </si>
  <si>
    <t>Perancangan Sistem Keamanan Dan Keselamatan Bagi Nelayan Dengan Prediksi Cuaca Menggunakan Metode Fuzzy</t>
  </si>
  <si>
    <t>Visual Inspection Otomatis Hasil Pengelasan Menggunakan Metode Convolution Neural Network (CNN) untuk Non Destructive Test.</t>
  </si>
  <si>
    <t>Pengaruh Welding Squence Pada Multipass Temper Bead Welding Sambungan Bogie LRT PT.INKA Terhadap Distorsi, Struktur Mikro Dan Kekerasan</t>
  </si>
  <si>
    <t>Karakterisasi Dan Pemanfaatan Waste Water Treatment Sludge Sebagai Koagulan Dalam Pengolahan Air Limbah</t>
  </si>
  <si>
    <t>Perancangan Kapal Pengangkut Hewan Ternak Sapi Kapasitas 150 Ekor Sebagai Jalur Alternatif Rute Sungai Bengawan Solo</t>
  </si>
  <si>
    <t>Perancangan protoype turbin angin poros vertikal putaran rendah untuk kapal nelayan dengan generator magnet permanent 300 VA</t>
  </si>
  <si>
    <t>Rancang Bangun Kapal Portable Miniboat Berpenggerak Energi Listrik</t>
  </si>
  <si>
    <t>Pengaruh Variasi Susunan Matt dan Woven Roving serta Konsentrasi Resin FRP (Fiber Reinforced Plastic) Sebagai Pelapis Tahan Korosi Pada Aliran Asam Phospat</t>
  </si>
  <si>
    <t>Kajian Eksperimen Pengaruh Overlap Ratio Terhadap Kinerja Turbin Angin Savonius Modifikasi Dengan Persamaan Myring Pada Nilai n = 1</t>
  </si>
  <si>
    <t>Mesin Peringatan Kecepatan Otomastis Pada Jalan Tol Berbasis Raspberry PI 3</t>
  </si>
  <si>
    <t>Smart Docking Ship Berbasis Ais (Automatic Identification System) Untuk Mengefisienkan Proses Sandar Kapal Di Dermaga Pelabuhan</t>
  </si>
  <si>
    <t>Penerapan Metode Education 3.0 Dalam Pembelajaran English As Foreign Language (EFL) Menggunakan Media Sosial Sebagai Media Pembelajaran</t>
  </si>
  <si>
    <t>Komunikasi Data Nirkabel Bluetooth Low Energi (BLE) Dan Lorawan Pada Perangkat Informasi Persebaran Ikan (Portable Virtual Assistant) Di Kapal Nelayan Tradisional</t>
  </si>
  <si>
    <t>Deteksi Lokasi Pesebaran Ikan Pada Peta Digital Untuk Virtual Assistance Nelayan Tradisional</t>
  </si>
  <si>
    <t>Di Eksperimen Perubahan Obstacle Segitiga Terpasang Sisi Returning Blade Terhadap Kinerja Darrieus Wind Turbine Tipe NACA 0015</t>
  </si>
  <si>
    <t>Pemanfaatan Ekstrak Nikotin Daun Tembakau Sebagai Green Corrosion Inhibitor Baja Karbon Pada Lingkungan Asam</t>
  </si>
  <si>
    <t>Analisis Pengaruh Parameter Proses Pada Penggerindaan Baja Perkakas Untuk Komponen Permesinan Sistem Penggerak Kapal</t>
  </si>
  <si>
    <t>Dewi-Dewi Skoci Penolong yang memenuhi Persyaratan Klas</t>
  </si>
  <si>
    <t>Mesin Es Balok Mandiri Untuk Nelayan Tradisional</t>
  </si>
  <si>
    <t>Algoritma Berhirarki Dengan Fungsi Switching Untuk Pengidentifikasian Sistem Campuran Linear Dan Nonlinear Yang Tidak Pasti</t>
  </si>
  <si>
    <t>Desain Dan Aplikasi Smart-Meter Dengan Memanfaatkan Sensor Fiber Optic Yang Mampu Mendeteksi Harmonisa, Secara Online Pada Microgrid System, Guna Menjaga Sustainabilitas Kelistrikan Nasional</t>
  </si>
  <si>
    <t>Penentuan Reference Dose (RfD) Pada Penggunaan Obat Anti Nyamuk Di Dalam Ruangan</t>
  </si>
  <si>
    <t>Aplikasi Fluidized Bed Crystallization (FBC) Untuk Recovery Magnesium Dari Limbah Pengolahan Air Laut Dalam Upaya Mewujudkan Marine Environmental Sustainability</t>
  </si>
  <si>
    <t>Pengaruh Implementasi Multimodal Texts Dalam Program Extensive Reading Terhadap Kemampuan Membaca Mahasiswa Politeknik</t>
  </si>
  <si>
    <t>Model Paradigma Perceived Safety Driving Penyebab Tingginya Angka Kecelakaan Pengemudi Angkutan Bus AKDP Di Jawa Timur</t>
  </si>
  <si>
    <t>Karakterisasi Semen Alkalin Hibrida Berbahan OPC-Fly Ash Dengan Aktivator Kering</t>
  </si>
  <si>
    <t>Perancangan Dan Pembuatan Aplikasi Easolas (Applying Solas Easily) LSA Chapter Berbasis Android</t>
  </si>
  <si>
    <t>Optimalisasi Pemerataan Beban Transformator Pada Saluran Distribusi Sekunder (LV) Dengan Menerapkan Sistem Monitoring Losses Energy Akibat Adanya Arus Netral Berbasis Bluotooth Dan Smartphone</t>
  </si>
  <si>
    <t>Peningkatan Unjuk Kerja Mesin Diesel Bi-Fuel Solar-LPG Dengan Penambahan Injeksi Steam Pada Ruang Bakar Memanfaatkan Panas Cogenerasi Gas Buang</t>
  </si>
  <si>
    <t>Pengembangan Sistem Ais Untuk Peningkatan Keselamatan Dan Produktifitas Armada Kapal Nelayan Di Seluruh Nusantara</t>
  </si>
  <si>
    <t>Standardization Of Traditional Boat And Supply Chain Reengineering Of Traditional Shipyard In Indonesia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</si>
</sst>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[$IDR]\ * #,##0.00_);_([$IDR]\ * \(#,##0.00\);_([$IDR]\ 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sz val="10"/>
      <color theme="1"/>
      <name val="Arial"/>
    </font>
    <font>
      <sz val="11"/>
      <color theme="1"/>
      <name val="Calibri"/>
    </font>
    <font>
      <sz val="11"/>
      <name val="Arial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2" borderId="0" xfId="0" applyFill="1"/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 applyFont="1" applyAlignment="1"/>
    <xf numFmtId="0" fontId="2" fillId="0" borderId="3" xfId="0" applyFont="1" applyBorder="1" applyAlignment="1">
      <alignment horizontal="center" vertical="center"/>
    </xf>
    <xf numFmtId="164" fontId="2" fillId="0" borderId="1" xfId="0" applyNumberFormat="1" applyFont="1" applyBorder="1"/>
    <xf numFmtId="0" fontId="0" fillId="0" borderId="3" xfId="0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164" fontId="0" fillId="0" borderId="3" xfId="0" applyNumberFormat="1" applyBorder="1"/>
    <xf numFmtId="0" fontId="0" fillId="2" borderId="3" xfId="0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164" fontId="0" fillId="0" borderId="0" xfId="0" applyNumberFormat="1"/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1" xfId="0" applyFont="1" applyBorder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10" xfId="0" applyFont="1" applyBorder="1"/>
    <xf numFmtId="0" fontId="2" fillId="0" borderId="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9" fillId="0" borderId="17" xfId="0" applyFont="1" applyBorder="1"/>
    <xf numFmtId="0" fontId="7" fillId="0" borderId="7" xfId="0" applyFont="1" applyBorder="1" applyAlignment="1">
      <alignment horizontal="center" vertical="center"/>
    </xf>
    <xf numFmtId="0" fontId="9" fillId="0" borderId="11" xfId="0" applyFont="1" applyBorder="1"/>
    <xf numFmtId="0" fontId="9" fillId="0" borderId="1" xfId="0" applyFont="1" applyBorder="1"/>
    <xf numFmtId="0" fontId="8" fillId="0" borderId="15" xfId="0" applyFont="1" applyBorder="1" applyAlignment="1">
      <alignment horizontal="center" vertical="center"/>
    </xf>
    <xf numFmtId="0" fontId="9" fillId="0" borderId="12" xfId="0" applyFont="1" applyBorder="1"/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9" xfId="0" applyFont="1" applyBorder="1"/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a%20Peneliti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si Prodi"/>
      <sheetName val="Rekapitulasi Dosen"/>
      <sheetName val="Non Internal 2019"/>
      <sheetName val="Internal 2019"/>
      <sheetName val="Non Internal 2018"/>
      <sheetName val="Internal 2018"/>
      <sheetName val="Non Internal 2017"/>
      <sheetName val="Internal 2017"/>
      <sheetName val="Non Internal 2016"/>
      <sheetName val="Internal 2016"/>
      <sheetName val="Non Internal 2015"/>
      <sheetName val="Internal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8"/>
  <sheetViews>
    <sheetView workbookViewId="0">
      <pane xSplit="2" ySplit="2" topLeftCell="F3" activePane="bottomRight" state="frozen"/>
      <selection pane="topRight" activeCell="C1" sqref="C1"/>
      <selection pane="bottomLeft" activeCell="A3" sqref="A3"/>
      <selection pane="bottomRight" activeCell="K16" sqref="K16"/>
    </sheetView>
  </sheetViews>
  <sheetFormatPr defaultRowHeight="15" x14ac:dyDescent="0.25"/>
  <cols>
    <col min="1" max="1" width="6.7109375" customWidth="1"/>
    <col min="2" max="2" width="35.5703125" customWidth="1"/>
    <col min="3" max="13" width="21.7109375" customWidth="1"/>
  </cols>
  <sheetData>
    <row r="1" spans="1:13" x14ac:dyDescent="0.25">
      <c r="A1" s="67" t="s">
        <v>0</v>
      </c>
      <c r="B1" s="69" t="s">
        <v>1</v>
      </c>
      <c r="C1" s="70" t="s">
        <v>197</v>
      </c>
      <c r="D1" s="71"/>
      <c r="E1" s="71"/>
      <c r="F1" s="71"/>
      <c r="G1" s="71"/>
      <c r="H1" s="72" t="s">
        <v>198</v>
      </c>
      <c r="I1" s="72"/>
      <c r="J1" s="72"/>
      <c r="K1" s="72"/>
      <c r="L1" s="72"/>
      <c r="M1" s="72"/>
    </row>
    <row r="2" spans="1:13" x14ac:dyDescent="0.25">
      <c r="A2" s="68"/>
      <c r="B2" s="68"/>
      <c r="C2" s="34" t="s">
        <v>193</v>
      </c>
      <c r="D2" s="34" t="s">
        <v>194</v>
      </c>
      <c r="E2" s="34" t="s">
        <v>195</v>
      </c>
      <c r="F2" s="34" t="s">
        <v>196</v>
      </c>
      <c r="G2" s="34" t="s">
        <v>204</v>
      </c>
      <c r="H2" s="52" t="s">
        <v>193</v>
      </c>
      <c r="I2" s="52" t="s">
        <v>194</v>
      </c>
      <c r="J2" s="52" t="s">
        <v>195</v>
      </c>
      <c r="K2" s="52" t="s">
        <v>196</v>
      </c>
      <c r="L2" s="52" t="s">
        <v>204</v>
      </c>
      <c r="M2" s="39" t="s">
        <v>191</v>
      </c>
    </row>
    <row r="3" spans="1:13" ht="30" x14ac:dyDescent="0.25">
      <c r="A3" s="10">
        <v>1</v>
      </c>
      <c r="B3" s="35" t="s">
        <v>2</v>
      </c>
      <c r="C3" s="43">
        <f>'Sub Jumlah Mandiri'!$C$6+'Sub Jumlah Mandiri'!$Q$6</f>
        <v>0</v>
      </c>
      <c r="D3" s="43">
        <f>'Sub Jumlah DIPA'!$C$32+'Sub Jumlah DIPA'!$Q$32</f>
        <v>5</v>
      </c>
      <c r="E3" s="43">
        <f>'Sub Jumlah Kemenristek'!$C$27+'Sub Jumlah Kemenristek'!$Q$27</f>
        <v>0</v>
      </c>
      <c r="F3" s="43">
        <f>'Sub Jumlah Non Kemenristek'!$C$7+'Sub Jumlah Non Kemenristek'!$Q$7</f>
        <v>0</v>
      </c>
      <c r="G3" s="43">
        <f>'Sub Jumlah Luar Negeri'!$C$7+'Sub Jumlah Luar Negeri'!$Q$7</f>
        <v>0</v>
      </c>
      <c r="H3" s="31">
        <f>'Sub Dana Mandiri'!$D$10+'Sub Dana Mandiri'!$R$10</f>
        <v>0</v>
      </c>
      <c r="I3" s="31">
        <f>'Sub Dana DIPA'!$D$36+'Sub Dana DIPA'!$R$36</f>
        <v>22500000</v>
      </c>
      <c r="J3" s="31">
        <f>'Sub Dana Kemenristekdikti'!$D$31+'Sub Dana Kemenristekdikti'!$R$31</f>
        <v>0</v>
      </c>
      <c r="K3" s="31">
        <f>'Sub Dana Non Kemenristekdikti'!$D$11+'Sub Dana Non Kemenristekdikti'!$R$11</f>
        <v>0</v>
      </c>
      <c r="L3" s="31">
        <f>'Sub Dana Luar Negeri'!$D$11+'Sub Dana Luar Negeri'!$R$11</f>
        <v>0</v>
      </c>
      <c r="M3" s="31">
        <f>SUM(H3:L3)</f>
        <v>22500000</v>
      </c>
    </row>
    <row r="4" spans="1:13" x14ac:dyDescent="0.25">
      <c r="A4" s="10">
        <f t="shared" ref="A4:A16" si="0">A3+1</f>
        <v>2</v>
      </c>
      <c r="B4" s="35" t="s">
        <v>3</v>
      </c>
      <c r="C4" s="43">
        <f>'Sub Jumlah Mandiri'!$D$6+'Sub Jumlah Mandiri'!$R$6</f>
        <v>0</v>
      </c>
      <c r="D4" s="43">
        <f>'Sub Jumlah DIPA'!$D$32+'Sub Jumlah DIPA'!$R$32</f>
        <v>5</v>
      </c>
      <c r="E4" s="43">
        <f>'Sub Jumlah Kemenristek'!$D$27+'Sub Jumlah Kemenristek'!$R$27</f>
        <v>0</v>
      </c>
      <c r="F4" s="43">
        <f>'Sub Jumlah Non Kemenristek'!$D$7+'Sub Jumlah Non Kemenristek'!$R$7</f>
        <v>0</v>
      </c>
      <c r="G4" s="43">
        <f>'Sub Jumlah Luar Negeri'!$D$7+'Sub Jumlah Luar Negeri'!$R$7</f>
        <v>0</v>
      </c>
      <c r="H4" s="31">
        <f>'Sub Dana Mandiri'!$E$10+'Sub Dana Mandiri'!$S$10</f>
        <v>0</v>
      </c>
      <c r="I4" s="31">
        <f>'Sub Dana DIPA'!$E$36+'Sub Dana DIPA'!$S$36</f>
        <v>21666666.666666668</v>
      </c>
      <c r="J4" s="31">
        <f>'Sub Dana Kemenristekdikti'!$E$31+'Sub Dana Kemenristekdikti'!$S$31</f>
        <v>0</v>
      </c>
      <c r="K4" s="31">
        <f>'Sub Dana Non Kemenristekdikti'!$E$11+'Sub Dana Non Kemenristekdikti'!$S$11</f>
        <v>0</v>
      </c>
      <c r="L4" s="31">
        <f>'Sub Dana Luar Negeri'!$E$11+'Sub Dana Luar Negeri'!$S$11</f>
        <v>0</v>
      </c>
      <c r="M4" s="31">
        <f t="shared" ref="M4:M17" si="1">SUM(H4:L4)</f>
        <v>21666666.666666668</v>
      </c>
    </row>
    <row r="5" spans="1:13" x14ac:dyDescent="0.25">
      <c r="A5" s="10">
        <f t="shared" si="0"/>
        <v>3</v>
      </c>
      <c r="B5" s="35" t="s">
        <v>4</v>
      </c>
      <c r="C5" s="43">
        <f>'Sub Jumlah Mandiri'!$E$6+'Sub Jumlah Mandiri'!$S$6</f>
        <v>0</v>
      </c>
      <c r="D5" s="43">
        <f>'Sub Jumlah DIPA'!$E$32+'Sub Jumlah DIPA'!$S$32</f>
        <v>5</v>
      </c>
      <c r="E5" s="43">
        <f>'Sub Jumlah Kemenristek'!$E$27+'Sub Jumlah Kemenristek'!$S$27</f>
        <v>0</v>
      </c>
      <c r="F5" s="43">
        <f>'Sub Jumlah Non Kemenristek'!$E$7+'Sub Jumlah Non Kemenristek'!$S$7</f>
        <v>0</v>
      </c>
      <c r="G5" s="43">
        <f>'Sub Jumlah Luar Negeri'!$E$7+'Sub Jumlah Luar Negeri'!$S$7</f>
        <v>0</v>
      </c>
      <c r="H5" s="31">
        <f>'Sub Dana Mandiri'!$F$10+'Sub Dana Mandiri'!$T$10</f>
        <v>0</v>
      </c>
      <c r="I5" s="31">
        <f>'Sub Dana DIPA'!$F$36+'Sub Dana DIPA'!$T$36</f>
        <v>22500000</v>
      </c>
      <c r="J5" s="31">
        <f>'Sub Dana Kemenristekdikti'!$F$31+'Sub Dana Kemenristekdikti'!$T$31</f>
        <v>0</v>
      </c>
      <c r="K5" s="31">
        <f>'Sub Dana Non Kemenristekdikti'!$F$11+'Sub Dana Non Kemenristekdikti'!$T$11</f>
        <v>0</v>
      </c>
      <c r="L5" s="31">
        <f>'Sub Dana Luar Negeri'!$F$11+'Sub Dana Luar Negeri'!$T$11</f>
        <v>0</v>
      </c>
      <c r="M5" s="31">
        <f t="shared" si="1"/>
        <v>22500000</v>
      </c>
    </row>
    <row r="6" spans="1:13" ht="30" x14ac:dyDescent="0.25">
      <c r="A6" s="10">
        <f t="shared" si="0"/>
        <v>4</v>
      </c>
      <c r="B6" s="36" t="s">
        <v>5</v>
      </c>
      <c r="C6" s="43">
        <f>'Sub Jumlah Dana Mandiri'!$F$6+'Sub Jumlah Dana Mandiri'!$T$6</f>
        <v>0</v>
      </c>
      <c r="D6" s="43">
        <f>'Sub Jumlah DIPA'!$F$32+'Sub Jumlah DIPA'!$T$32</f>
        <v>6</v>
      </c>
      <c r="E6" s="43">
        <f>'Sub Jumlah Kemenristek'!$F$27+'Sub Jumlah Kemenristek'!$T$27</f>
        <v>1</v>
      </c>
      <c r="F6" s="43">
        <f>'Sub Jumlah Non Kemenristek'!$F$7+'Sub Jumlah Non Kemenristek'!$T$7</f>
        <v>0</v>
      </c>
      <c r="G6" s="43">
        <f>'Sub Jumlah Luar Negeri'!$F$7+'Sub Jumlah Luar Negeri'!$T$7</f>
        <v>0</v>
      </c>
      <c r="H6" s="31">
        <f>'Sub Dana Mandiri'!$G$10+'Sub Dana Mandiri'!$U$10</f>
        <v>0</v>
      </c>
      <c r="I6" s="31">
        <f>'Sub Dana DIPA'!$G$36+'Sub Dana DIPA'!$U$36</f>
        <v>25833333.333333336</v>
      </c>
      <c r="J6" s="31">
        <f>'Sub Dana Kemenristekdikti'!$G$31+'Sub Dana Kemenristekdikti'!$U$31</f>
        <v>30000000</v>
      </c>
      <c r="K6" s="31">
        <f>'Sub Dana Non Kemenristekdikti'!$G$11+'Sub Dana Non Kemenristekdikti'!$U$11</f>
        <v>0</v>
      </c>
      <c r="L6" s="31">
        <f>'Sub Dana Luar Negeri'!G11+'Sub Dana Luar Negeri'!U11</f>
        <v>0</v>
      </c>
      <c r="M6" s="31">
        <f t="shared" si="1"/>
        <v>55833333.333333336</v>
      </c>
    </row>
    <row r="7" spans="1:13" x14ac:dyDescent="0.25">
      <c r="A7" s="10">
        <f t="shared" si="0"/>
        <v>5</v>
      </c>
      <c r="B7" s="35" t="s">
        <v>6</v>
      </c>
      <c r="C7" s="43">
        <f>'Sub Jumlah Mandiri'!$G$6+'Sub Jumlah Mandiri'!$U$6</f>
        <v>0</v>
      </c>
      <c r="D7" s="43">
        <f>'Sub Jumlah DIPA'!$G$32+'Sub Jumlah DIPA'!$U$32</f>
        <v>4</v>
      </c>
      <c r="E7" s="43">
        <f>'Sub Jumlah Kemenristek'!$G$27+'Sub Jumlah Kemenristek'!$U$27</f>
        <v>2</v>
      </c>
      <c r="F7" s="43">
        <f xml:space="preserve"> 'Sub Jumlah Non Kemenristek'!$G$7+'Sub Jumlah Non Kemenristek'!$U$7</f>
        <v>0</v>
      </c>
      <c r="G7" s="43">
        <f>'Sub Jumlah Luar Negeri'!$G$7+'Sub Jumlah Luar Negeri'!$U$7</f>
        <v>0</v>
      </c>
      <c r="H7" s="31">
        <f>'Sub Dana Mandiri'!$H$10+'Sub Dana Mandiri'!$V$10</f>
        <v>0</v>
      </c>
      <c r="I7" s="31">
        <f>'Sub Dana DIPA'!$H$36+'Sub Dana DIPA'!$V$36</f>
        <v>16666666.666666668</v>
      </c>
      <c r="J7" s="31">
        <f>'Sub Dana Kemenristekdikti'!$H$31+'Sub Dana Kemenristekdikti'!$V$31</f>
        <v>77500000</v>
      </c>
      <c r="K7" s="31">
        <f>'Sub Dana Non Kemenristekdikti'!$H$11+'Sub Dana Non Kemenristekdikti'!$V$11</f>
        <v>0</v>
      </c>
      <c r="L7" s="31">
        <f>'Sub Dana Luar Negeri'!$H$11+'Sub Dana Luar Negeri'!$V$11</f>
        <v>0</v>
      </c>
      <c r="M7" s="31">
        <f t="shared" si="1"/>
        <v>94166666.666666672</v>
      </c>
    </row>
    <row r="8" spans="1:13" x14ac:dyDescent="0.25">
      <c r="A8" s="10">
        <f t="shared" si="0"/>
        <v>6</v>
      </c>
      <c r="B8" s="36" t="s">
        <v>7</v>
      </c>
      <c r="C8" s="43">
        <f>'Sub Jumlah Mandiri'!$H$6+'Sub Jumlah Mandiri'!$V$6</f>
        <v>0</v>
      </c>
      <c r="D8" s="43">
        <f>'Sub Jumlah DIPA'!$H$32+'Sub Jumlah DIPA'!$V$32</f>
        <v>6</v>
      </c>
      <c r="E8" s="43">
        <f>'Sub Jumlah Kemenristek'!$H$27+'Sub Jumlah Kemenristek'!$V$27</f>
        <v>2</v>
      </c>
      <c r="F8" s="43">
        <f>'Sub Jumlah Non Kemenristek'!$H$7+'Sub Jumlah Non Kemenristek'!$V$7</f>
        <v>0</v>
      </c>
      <c r="G8" s="43">
        <f>'Sub Jumlah Luar Negeri'!$H$7+'Sub Jumlah Luar Negeri'!$V$7</f>
        <v>0</v>
      </c>
      <c r="H8" s="31">
        <f>'Sub Dana Mandiri'!$I$10+'Sub Dana Mandiri'!$W$10</f>
        <v>0</v>
      </c>
      <c r="I8" s="31">
        <f>'Sub Dana DIPA'!$I$36+'Sub Dana DIPA'!$W$36</f>
        <v>24166666.666666668</v>
      </c>
      <c r="J8" s="31">
        <f>'Sub Dana Kemenristekdikti'!$I$31+'Sub Dana Kemenristekdikti'!$W$31</f>
        <v>95500000</v>
      </c>
      <c r="K8" s="31">
        <f>'Sub Dana Non Kemenristekdikti'!$I$11+'Sub Dana Non Kemenristekdikti'!$W$11</f>
        <v>0</v>
      </c>
      <c r="L8" s="31">
        <f>'Sub Dana Luar Negeri'!$I$11+'Sub Dana Luar Negeri'!$W$11</f>
        <v>0</v>
      </c>
      <c r="M8" s="31">
        <f t="shared" si="1"/>
        <v>119666666.66666667</v>
      </c>
    </row>
    <row r="9" spans="1:13" x14ac:dyDescent="0.25">
      <c r="A9" s="10">
        <f t="shared" si="0"/>
        <v>7</v>
      </c>
      <c r="B9" s="35" t="s">
        <v>8</v>
      </c>
      <c r="C9" s="43">
        <f>'Sub Jumlah Mandiri'!$I$6+'Sub Jumlah Mandiri'!$W$6</f>
        <v>0</v>
      </c>
      <c r="D9" s="43">
        <f>'Sub Jumlah DIPA'!$I$32+'Sub Jumlah DIPA'!$W$32</f>
        <v>4</v>
      </c>
      <c r="E9" s="43">
        <f>'Sub Jumlah Kemenristek'!$I$27+'Sub Jumlah Kemenristek'!$W$27</f>
        <v>0</v>
      </c>
      <c r="F9" s="43">
        <f>'Sub Jumlah Non Kemenristek'!$I$7+'Sub Jumlah Non Kemenristek'!$W$7</f>
        <v>0</v>
      </c>
      <c r="G9" s="43">
        <f>'Sub Jumlah Luar Negeri'!$I$7+'Sub Jumlah Luar Negeri'!$W$7</f>
        <v>0</v>
      </c>
      <c r="H9" s="31">
        <f>'Sub Dana Mandiri'!$J$10+'Sub Dana Mandiri'!$X$10</f>
        <v>0</v>
      </c>
      <c r="I9" s="31">
        <f>'Sub Dana DIPA'!$J$36+'Sub Dana DIPA'!$X$36</f>
        <v>20416666.666666668</v>
      </c>
      <c r="J9" s="31">
        <f>'Sub Dana Kemenristekdikti'!$J$31+'Sub Dana Kemenristekdikti'!$X$31</f>
        <v>0</v>
      </c>
      <c r="K9" s="31">
        <f>'Sub Dana Non Kemenristekdikti'!$J$11+'Sub Dana Non Kemenristekdikti'!$X$11</f>
        <v>0</v>
      </c>
      <c r="L9" s="31">
        <f>'Sub Dana Luar Negeri'!$J$11+'Sub Dana Luar Negeri'!$X$11</f>
        <v>0</v>
      </c>
      <c r="M9" s="31">
        <f t="shared" si="1"/>
        <v>20416666.666666668</v>
      </c>
    </row>
    <row r="10" spans="1:13" x14ac:dyDescent="0.25">
      <c r="A10" s="10">
        <f t="shared" si="0"/>
        <v>8</v>
      </c>
      <c r="B10" s="35" t="s">
        <v>9</v>
      </c>
      <c r="C10" s="43">
        <f>'Sub Jumlah Mandiri'!$J$6+'Sub Jumlah Mandiri'!$X$6</f>
        <v>0</v>
      </c>
      <c r="D10" s="43">
        <f>'Sub Jumlah DIPA'!$J$32+'Sub Jumlah DIPA'!$X$32</f>
        <v>9</v>
      </c>
      <c r="E10" s="43">
        <f>'Sub Jumlah Kemenristek'!$J$27+'Sub Jumlah Kemenristek'!$X$27</f>
        <v>4</v>
      </c>
      <c r="F10" s="43">
        <f>'Sub Jumlah Non Kemenristek'!$J$7+'Sub Jumlah Non Kemenristek'!$X$7</f>
        <v>0</v>
      </c>
      <c r="G10" s="43">
        <f>'Sub Jumlah Luar Negeri'!$J$7+'Sub Jumlah Luar Negeri'!$X$7</f>
        <v>0</v>
      </c>
      <c r="H10" s="31">
        <f>'Sub Dana Mandiri'!$K$10+'Sub Dana Mandiri'!$Y$10</f>
        <v>0</v>
      </c>
      <c r="I10" s="31">
        <f>'Sub Dana DIPA'!$K$36+'Sub Dana DIPA'!$Y$36</f>
        <v>28750000</v>
      </c>
      <c r="J10" s="31">
        <f>'Sub Dana Kemenristekdikti'!$K$31+'Sub Dana Kemenristekdikti'!$Y$31</f>
        <v>449600000</v>
      </c>
      <c r="K10" s="31">
        <f>'Sub Dana Non Kemenristekdikti'!$K$11+'Sub Dana Non Kemenristekdikti'!$Y$11</f>
        <v>0</v>
      </c>
      <c r="L10" s="31">
        <f>'Sub Dana Luar Negeri'!$K$11+'Sub Dana Luar Negeri'!$Y$11</f>
        <v>0</v>
      </c>
      <c r="M10" s="31">
        <f t="shared" si="1"/>
        <v>478350000</v>
      </c>
    </row>
    <row r="11" spans="1:13" x14ac:dyDescent="0.25">
      <c r="A11" s="10">
        <f t="shared" si="0"/>
        <v>9</v>
      </c>
      <c r="B11" s="35" t="s">
        <v>10</v>
      </c>
      <c r="C11" s="43">
        <f>'Sub Jumlah Mandiri'!$K$6+'Sub Jumlah Mandiri'!$Y$6</f>
        <v>0</v>
      </c>
      <c r="D11" s="43">
        <f>'Sub Jumlah DIPA'!$K$32+'Sub Jumlah DIPA'!$Y$32</f>
        <v>7</v>
      </c>
      <c r="E11" s="43">
        <f>'Sub Jumlah Kemenristek'!$K$27+'Sub Jumlah Kemenristek'!$Y$27</f>
        <v>7</v>
      </c>
      <c r="F11" s="43">
        <f>'Sub Jumlah Non Kemenristek'!$K$7+'Sub Jumlah Non Kemenristek'!$Y$7</f>
        <v>0</v>
      </c>
      <c r="G11" s="43">
        <f>'Sub Jumlah Luar Negeri'!$K$7+'Sub Jumlah Luar Negeri'!$Y$7</f>
        <v>0</v>
      </c>
      <c r="H11" s="31">
        <f>'Sub Dana Mandiri'!$L$10+'Sub Dana Mandiri'!$Z$10</f>
        <v>0</v>
      </c>
      <c r="I11" s="31">
        <f>'Sub Dana DIPA'!$L$36+'Sub Dana DIPA'!$Z$36</f>
        <v>30000000</v>
      </c>
      <c r="J11" s="31">
        <f>'Sub Dana Kemenristekdikti'!$L$31+'Sub Dana Kemenristekdikti'!$Z$31</f>
        <v>579406666.66666675</v>
      </c>
      <c r="K11" s="31">
        <f>'Sub Dana Non Kemenristekdikti'!$L$11+'Sub Dana Non Kemenristekdikti'!$Z$11</f>
        <v>0</v>
      </c>
      <c r="L11" s="31">
        <f>'Sub Dana Luar Negeri'!$L$11+'Sub Dana Luar Negeri'!$Z$11</f>
        <v>0</v>
      </c>
      <c r="M11" s="31">
        <f t="shared" si="1"/>
        <v>609406666.66666675</v>
      </c>
    </row>
    <row r="12" spans="1:13" x14ac:dyDescent="0.25">
      <c r="A12" s="10">
        <f t="shared" si="0"/>
        <v>10</v>
      </c>
      <c r="B12" s="35" t="s">
        <v>11</v>
      </c>
      <c r="C12" s="43">
        <f>'Sub Jumlah Mandiri'!$L$6+'Sub Jumlah Mandiri'!$Z$6</f>
        <v>0</v>
      </c>
      <c r="D12" s="43">
        <f>'Sub Jumlah DIPA'!$L$32+'Sub Jumlah DIPA'!$Z$32</f>
        <v>4</v>
      </c>
      <c r="E12" s="43">
        <f>'Sub Jumlah Kemenristek'!$L$27+'Sub Jumlah Kemenristek'!$Z$27</f>
        <v>4</v>
      </c>
      <c r="F12" s="43">
        <f>'Sub Jumlah Non Kemenristek'!$L$7+'Sub Jumlah Non Kemenristek'!$Z$7</f>
        <v>0</v>
      </c>
      <c r="G12" s="43">
        <f>'Sub Jumlah Luar Negeri'!$L$7+'Sub Jumlah Luar Negeri'!$Z$7</f>
        <v>0</v>
      </c>
      <c r="H12" s="31">
        <f>'Sub Dana Mandiri'!$M$10+'Sub Dana Mandiri'!$AA$10</f>
        <v>0</v>
      </c>
      <c r="I12" s="31">
        <f>'Sub Dana DIPA'!$M$36+'Sub Dana DIPA'!$AA$36</f>
        <v>19166666.666666668</v>
      </c>
      <c r="J12" s="31">
        <f>'Sub Dana Kemenristekdikti'!$M$31+'Sub Dana Kemenristekdikti'!$AA$31</f>
        <v>118266666.66666666</v>
      </c>
      <c r="K12" s="31">
        <f>'Sub Dana Non Kemenristekdikti'!$M$11+'Sub Dana Non Kemenristekdikti'!$AA$11</f>
        <v>0</v>
      </c>
      <c r="L12" s="31">
        <f>'Sub Dana Luar Negeri'!$M$11+'Sub Dana Luar Negeri'!$AA$11</f>
        <v>0</v>
      </c>
      <c r="M12" s="31">
        <f t="shared" si="1"/>
        <v>137433333.33333331</v>
      </c>
    </row>
    <row r="13" spans="1:13" ht="30" x14ac:dyDescent="0.25">
      <c r="A13" s="10">
        <f t="shared" si="0"/>
        <v>11</v>
      </c>
      <c r="B13" s="35" t="s">
        <v>12</v>
      </c>
      <c r="C13" s="43">
        <f>'Sub Jumlah Mandiri'!$M$6+'Sub Jumlah Mandiri'!$AA$6</f>
        <v>0</v>
      </c>
      <c r="D13" s="43">
        <f>'Sub Jumlah DIPA'!$M$32+'Sub Jumlah DIPA'!$AA$32</f>
        <v>12</v>
      </c>
      <c r="E13" s="43">
        <f>'Sub Jumlah Kemenristek'!$M$27+'Sub Jumlah Kemenristek'!$AA$27</f>
        <v>6</v>
      </c>
      <c r="F13" s="43">
        <f>'Sub Jumlah Non Kemenristek'!$M$7+'Sub Jumlah Non Kemenristek'!$AA$7</f>
        <v>0</v>
      </c>
      <c r="G13" s="43">
        <f>'Sub Jumlah Luar Negeri'!$M$7+'Sub Jumlah Luar Negeri'!$AA$7</f>
        <v>0</v>
      </c>
      <c r="H13" s="31">
        <f>'Sub Dana Mandiri'!$N$10+'Sub Dana Mandiri'!$AB$10</f>
        <v>0</v>
      </c>
      <c r="I13" s="31">
        <f>'Sub Dana DIPA'!$N$36+'Sub Dana DIPA'!$AB$36</f>
        <v>44166666.666666672</v>
      </c>
      <c r="J13" s="31">
        <f>'Sub Dana Kemenristekdikti'!$N$31+'Sub Dana Kemenristekdikti'!$AB$31</f>
        <v>144866666.66666666</v>
      </c>
      <c r="K13" s="31">
        <f>'Sub Dana Non Kemenristekdikti'!$N$11+'Sub Dana Non Kemenristekdikti'!$AB$11</f>
        <v>0</v>
      </c>
      <c r="L13" s="31">
        <f>'Sub Dana Luar Negeri'!$N$11+'Sub Dana Luar Negeri'!$AB$11</f>
        <v>0</v>
      </c>
      <c r="M13" s="31">
        <f t="shared" si="1"/>
        <v>189033333.33333331</v>
      </c>
    </row>
    <row r="14" spans="1:13" x14ac:dyDescent="0.25">
      <c r="A14" s="10">
        <f t="shared" si="0"/>
        <v>12</v>
      </c>
      <c r="B14" s="36" t="s">
        <v>13</v>
      </c>
      <c r="C14" s="43">
        <f>'Sub Jumlah Mandiri'!$N$6+'Sub Jumlah Mandiri'!$AB$6</f>
        <v>0</v>
      </c>
      <c r="D14" s="43">
        <f>'Sub Jumlah DIPA'!$N$32+'Sub Jumlah DIPA'!$AB$32</f>
        <v>5</v>
      </c>
      <c r="E14" s="43">
        <f>'Sub Jumlah Kemenristek'!$N$27+'Sub Jumlah Kemenristek'!$AB$27</f>
        <v>2</v>
      </c>
      <c r="F14" s="43">
        <f>'Sub Jumlah Non Kemenristek'!$N$7+'Sub Jumlah Non Kemenristek'!$AB$7</f>
        <v>0</v>
      </c>
      <c r="G14" s="43">
        <f>'Sub Jumlah Luar Negeri'!$N$7+'Sub Jumlah Luar Negeri'!$AB$7</f>
        <v>0</v>
      </c>
      <c r="H14" s="31">
        <f>'Sub Dana Mandiri'!$O$10+'Sub Dana Mandiri'!$AC$10</f>
        <v>0</v>
      </c>
      <c r="I14" s="31">
        <f>'Sub Dana DIPA'!O36+'Sub Dana DIPA'!$AC$36</f>
        <v>25416666.666666668</v>
      </c>
      <c r="J14" s="31">
        <f>'Sub Dana Kemenristekdikti'!$O$31+'Sub Dana Kemenristekdikti'!$AC$31</f>
        <v>64200000</v>
      </c>
      <c r="K14" s="31">
        <f>'Sub Dana Non Kemenristekdikti'!$O$11+'Sub Dana Non Kemenristekdikti'!$AC$11</f>
        <v>0</v>
      </c>
      <c r="L14" s="31">
        <f>'Sub Dana Luar Negeri'!$O$11+'Sub Dana Luar Negeri'!$AC$11</f>
        <v>0</v>
      </c>
      <c r="M14" s="31">
        <f t="shared" si="1"/>
        <v>89616666.666666672</v>
      </c>
    </row>
    <row r="15" spans="1:13" x14ac:dyDescent="0.25">
      <c r="A15" s="10">
        <f t="shared" si="0"/>
        <v>13</v>
      </c>
      <c r="B15" s="35" t="s">
        <v>14</v>
      </c>
      <c r="C15" s="43">
        <f>'Sub Jumlah Mandiri'!$O$6+'Sub Jumlah Mandiri'!$AC$6</f>
        <v>0</v>
      </c>
      <c r="D15" s="43">
        <f>'Sub Jumlah DIPA'!$O$32+'Sub Jumlah DIPA'!$AC$32</f>
        <v>6</v>
      </c>
      <c r="E15" s="43">
        <f>'Sub Jumlah Kemenristek'!$O$27+'Sub Jumlah Kemenristek'!$AC$27</f>
        <v>2</v>
      </c>
      <c r="F15" s="43">
        <f>'Sub Jumlah Non Kemenristek'!$O$7+'Sub Jumlah Non Kemenristek'!$AC$7</f>
        <v>0</v>
      </c>
      <c r="G15" s="43">
        <f>'Sub Jumlah Luar Negeri'!$O$7+'Sub Jumlah Luar Negeri'!$AC$7</f>
        <v>0</v>
      </c>
      <c r="H15" s="31">
        <f>'Sub Dana Mandiri'!$P$10+'Sub Dana Mandiri'!$AD$10</f>
        <v>0</v>
      </c>
      <c r="I15" s="31">
        <f>'Sub Dana DIPA'!$P$36+'Sub Dana DIPA'!$AD$36</f>
        <v>22083333.333333336</v>
      </c>
      <c r="J15" s="31">
        <f>'Sub Dana Kemenristekdikti'!$P$31+'Sub Dana Kemenristekdikti'!$AD$31</f>
        <v>27560000</v>
      </c>
      <c r="K15" s="31">
        <f>'Sub Dana Non Kemenristekdikti'!$P$11+'Sub Dana Non Kemenristekdikti'!$AD$11</f>
        <v>0</v>
      </c>
      <c r="L15" s="31">
        <f>'Sub Dana Luar Negeri'!$P$11+'Sub Dana Luar Negeri'!$AD$11</f>
        <v>0</v>
      </c>
      <c r="M15" s="31">
        <f t="shared" si="1"/>
        <v>49643333.333333336</v>
      </c>
    </row>
    <row r="16" spans="1:13" x14ac:dyDescent="0.25">
      <c r="A16" s="10">
        <f t="shared" si="0"/>
        <v>14</v>
      </c>
      <c r="B16" s="35" t="s">
        <v>15</v>
      </c>
      <c r="C16" s="43">
        <f>'Sub Jumlah Mandiri'!$P$6+'Sub Jumlah Mandiri'!$AD$6</f>
        <v>0</v>
      </c>
      <c r="D16" s="43">
        <f>'Sub Jumlah Dana DIPA'!$P$32+'Sub Jumlah Dana DIPA'!$AD$32</f>
        <v>11</v>
      </c>
      <c r="E16" s="43">
        <f>'Sub Jumlah Kemenristek'!$P$27+'Sub Jumlah Kemenristek'!$AD$27</f>
        <v>2</v>
      </c>
      <c r="F16" s="43">
        <f>'Sub Jumlah Non Kemenristek'!$P$7+'Sub Jumlah Non Kemenristek'!$AD$7</f>
        <v>0</v>
      </c>
      <c r="G16" s="43">
        <f>'Sub Jumlah Luar Negeri'!$P$7+'Sub Jumlah Luar Negeri'!$AD$7</f>
        <v>0</v>
      </c>
      <c r="H16" s="31">
        <f>'Sub Dana Mandiri'!$P$10+'Sub Dana Mandiri'!$AE$10</f>
        <v>0</v>
      </c>
      <c r="I16" s="31">
        <f>'Sub Dana DIPA'!$Q$36+'Sub Dana DIPA'!$AE$36</f>
        <v>26666666.666666664</v>
      </c>
      <c r="J16" s="31">
        <f>'Sub Dana Kemenristekdikti'!$Q$31+'Sub Dana Kemenristekdikti'!$AE$31</f>
        <v>1296000000</v>
      </c>
      <c r="K16" s="31">
        <f>'Sub Dana Non Kemenristekdikti'!$Q$11+'Sub Dana Non Kemenristekdikti'!$AE$11</f>
        <v>0</v>
      </c>
      <c r="L16" s="31">
        <f>'Sub Dana Luar Negeri'!$Q$11+'Sub Dana Luar Negeri'!$AE$11</f>
        <v>0</v>
      </c>
      <c r="M16" s="31">
        <f t="shared" si="1"/>
        <v>1322666666.6666667</v>
      </c>
    </row>
    <row r="17" spans="8:13" x14ac:dyDescent="0.25">
      <c r="H17" s="37">
        <f>SUM(H3:H16)</f>
        <v>0</v>
      </c>
      <c r="I17" s="37">
        <f>SUM(I3:I16)</f>
        <v>350000000</v>
      </c>
      <c r="J17" s="37">
        <f>SUM(J3:J16)</f>
        <v>2882900000</v>
      </c>
      <c r="K17" s="37">
        <f>SUM(K3:K16)</f>
        <v>0</v>
      </c>
      <c r="L17" s="37">
        <f>SUM(L3:L16)</f>
        <v>0</v>
      </c>
      <c r="M17" s="31">
        <f t="shared" si="1"/>
        <v>3232900000</v>
      </c>
    </row>
    <row r="18" spans="8:13" x14ac:dyDescent="0.25">
      <c r="H18" s="38" t="str">
        <f>IF($H$17=Mandiri!$C$7,"Oke","Ada Kesalahan")</f>
        <v>Oke</v>
      </c>
      <c r="I18" s="38" t="str">
        <f>IF($I$17=DIPA!$C$33,"Oke","Ada Kesalahan")</f>
        <v>Oke</v>
      </c>
      <c r="J18" s="38" t="str">
        <f>IF($J$17=Kemenristekdikti!$C$28,"Oke","Ada Kesalahan")</f>
        <v>Oke</v>
      </c>
      <c r="K18" s="38" t="str">
        <f>IF($K$17='Non Kemenristekdikti'!$C$8,"Oke","Ada Kesalahan")</f>
        <v>Oke</v>
      </c>
      <c r="L18" s="38" t="str">
        <f>IF($L$17='Luar Negeri'!$C$8,"Oke","Ada Kesalahan")</f>
        <v>Oke</v>
      </c>
    </row>
  </sheetData>
  <mergeCells count="4">
    <mergeCell ref="A1:A2"/>
    <mergeCell ref="B1:B2"/>
    <mergeCell ref="C1:G1"/>
    <mergeCell ref="H1:M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36"/>
  <sheetViews>
    <sheetView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B7" sqref="B7:AE34"/>
    </sheetView>
  </sheetViews>
  <sheetFormatPr defaultRowHeight="15" x14ac:dyDescent="0.25"/>
  <cols>
    <col min="1" max="1" width="4.7109375" customWidth="1"/>
    <col min="2" max="2" width="35.7109375" customWidth="1"/>
    <col min="3" max="3" width="18.7109375" customWidth="1"/>
    <col min="4" max="31" width="18.7109375" style="26" customWidth="1"/>
    <col min="32" max="32" width="16.7109375" bestFit="1" customWidth="1"/>
  </cols>
  <sheetData>
    <row r="1" spans="1:32" x14ac:dyDescent="0.25">
      <c r="B1" t="s">
        <v>190</v>
      </c>
    </row>
    <row r="2" spans="1:32" x14ac:dyDescent="0.25">
      <c r="B2" t="s">
        <v>188</v>
      </c>
      <c r="C2" s="30">
        <v>0.6</v>
      </c>
    </row>
    <row r="3" spans="1:32" x14ac:dyDescent="0.25">
      <c r="B3" t="s">
        <v>189</v>
      </c>
      <c r="C3" s="30">
        <f>1-C2</f>
        <v>0.4</v>
      </c>
    </row>
    <row r="5" spans="1:32" x14ac:dyDescent="0.25">
      <c r="A5" s="72" t="s">
        <v>0</v>
      </c>
      <c r="B5" s="72" t="s">
        <v>186</v>
      </c>
      <c r="C5" s="85" t="s">
        <v>192</v>
      </c>
      <c r="D5" s="88" t="s">
        <v>188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 t="s">
        <v>189</v>
      </c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</row>
    <row r="6" spans="1:32" x14ac:dyDescent="0.25">
      <c r="A6" s="72"/>
      <c r="B6" s="72"/>
      <c r="C6" s="87"/>
      <c r="D6" s="25">
        <v>1</v>
      </c>
      <c r="E6" s="25">
        <f>D6+1</f>
        <v>2</v>
      </c>
      <c r="F6" s="25">
        <f t="shared" ref="F6:P6" si="0">E6+1</f>
        <v>3</v>
      </c>
      <c r="G6" s="25">
        <f t="shared" si="0"/>
        <v>4</v>
      </c>
      <c r="H6" s="25">
        <f t="shared" si="0"/>
        <v>5</v>
      </c>
      <c r="I6" s="25">
        <f t="shared" si="0"/>
        <v>6</v>
      </c>
      <c r="J6" s="25">
        <f t="shared" si="0"/>
        <v>7</v>
      </c>
      <c r="K6" s="25">
        <f t="shared" si="0"/>
        <v>8</v>
      </c>
      <c r="L6" s="25">
        <f t="shared" si="0"/>
        <v>9</v>
      </c>
      <c r="M6" s="25">
        <f t="shared" si="0"/>
        <v>10</v>
      </c>
      <c r="N6" s="25">
        <f t="shared" si="0"/>
        <v>11</v>
      </c>
      <c r="O6" s="25">
        <f t="shared" si="0"/>
        <v>12</v>
      </c>
      <c r="P6" s="25">
        <f t="shared" si="0"/>
        <v>13</v>
      </c>
      <c r="Q6" s="25">
        <f>P6+1</f>
        <v>14</v>
      </c>
      <c r="R6" s="25">
        <v>1</v>
      </c>
      <c r="S6" s="25">
        <f>R6+1</f>
        <v>2</v>
      </c>
      <c r="T6" s="25">
        <f t="shared" ref="T6:AD6" si="1">S6+1</f>
        <v>3</v>
      </c>
      <c r="U6" s="25">
        <f t="shared" si="1"/>
        <v>4</v>
      </c>
      <c r="V6" s="25">
        <f t="shared" si="1"/>
        <v>5</v>
      </c>
      <c r="W6" s="25">
        <f t="shared" si="1"/>
        <v>6</v>
      </c>
      <c r="X6" s="25">
        <f t="shared" si="1"/>
        <v>7</v>
      </c>
      <c r="Y6" s="25">
        <f t="shared" si="1"/>
        <v>8</v>
      </c>
      <c r="Z6" s="25">
        <f t="shared" si="1"/>
        <v>9</v>
      </c>
      <c r="AA6" s="25">
        <f t="shared" si="1"/>
        <v>10</v>
      </c>
      <c r="AB6" s="25">
        <f t="shared" si="1"/>
        <v>11</v>
      </c>
      <c r="AC6" s="25">
        <f t="shared" si="1"/>
        <v>12</v>
      </c>
      <c r="AD6" s="25">
        <f t="shared" si="1"/>
        <v>13</v>
      </c>
      <c r="AE6" s="25">
        <f>AD6+1</f>
        <v>14</v>
      </c>
    </row>
    <row r="7" spans="1:32" ht="45" x14ac:dyDescent="0.25">
      <c r="A7" s="24">
        <v>1</v>
      </c>
      <c r="B7" s="3" t="str">
        <f>DIPA!B4</f>
        <v>Perancangan Alat Dan Mekanisme Dalam Menunjang Proses Bongkar Muat Ikan Hidup Pada Kapal Ikan Di Daerah Brondong - Lamongan</v>
      </c>
      <c r="C7" s="32" t="str">
        <f>IF(SUM(D7:AE7)=DIPA!C4,"Oke","Ada Kesalahan")</f>
        <v>Oke</v>
      </c>
      <c r="D7" s="31">
        <f>IF(AND('Sub Jumlah Dana DIPA'!C3=1,SUM('Sub Jumlah Dana DIPA'!Q3:AD3)&gt;0),DIPA!C4*'Sub Dana DIPA'!$C$2,IF(AND('Sub Jumlah Dana DIPA'!C3=1,'Sub Jumlah Dana DIPA'!Q3=0),DIPA!C4,0))</f>
        <v>0</v>
      </c>
      <c r="E7" s="31">
        <f>IF(AND('Sub Jumlah Dana DIPA'!D3=1,SUM('Sub Jumlah Dana DIPA'!Q3:AD3)&gt;0),DIPA!C4*'Sub Dana DIPA'!$C$2,IF(AND('Sub Jumlah Dana DIPA'!D3=1,'Sub Jumlah Dana DIPA'!R3=0),DIPA!C4,0))</f>
        <v>7500000</v>
      </c>
      <c r="F7" s="31">
        <f>IF(AND('Sub Jumlah Dana DIPA'!E3=1,SUM('Sub Jumlah Dana DIPA'!Q3:AD3)&gt;0),DIPA!C4*'Sub Dana DIPA'!$C$2,IF(AND('Sub Jumlah Dana DIPA'!E3=1,'Sub Jumlah Dana DIPA'!S3=0),DIPA!C4,0))</f>
        <v>0</v>
      </c>
      <c r="G7" s="31">
        <f>IF(AND('Sub Jumlah Dana DIPA'!F3=1,SUM('Sub Jumlah Dana DIPA'!Q3:AD3)&gt;0),DIPA!C4*'Sub Dana DIPA'!$C$2,IF(AND('Sub Jumlah Dana DIPA'!F3=1,'Sub Jumlah Dana DIPA'!S3=0),DIPA!C4,0))</f>
        <v>0</v>
      </c>
      <c r="H7" s="31">
        <f>IF(AND('Sub Jumlah Dana DIPA'!G3=1,SUM('Sub Jumlah Dana DIPA'!Q3:AD3)&gt;0),DIPA!C4*'Sub Dana DIPA'!$C$2,IF(AND('Sub Jumlah Dana DIPA'!G3=1,'Sub Jumlah Dana DIPA'!U3=0),DIPA!C4,0))</f>
        <v>0</v>
      </c>
      <c r="I7" s="31">
        <f>IF(AND('Sub Jumlah Dana DIPA'!H3=1,SUM('Sub Jumlah Dana DIPA'!Q3:AD3)&gt;0),DIPA!C4*'Sub Dana DIPA'!$C$2,IF(AND('Sub Jumlah Dana DIPA'!H3=1,'Sub Jumlah Dana DIPA'!V3=0),DIPA!C4,0))</f>
        <v>0</v>
      </c>
      <c r="J7" s="31">
        <f>IF(AND('Sub Jumlah Dana DIPA'!I3=1,SUM('Sub Jumlah Dana DIPA'!Q3:AD3)&gt;0),DIPA!C4*'Sub Dana DIPA'!$C$2,IF(AND('Sub Jumlah Dana DIPA'!I3=1,'Sub Jumlah Dana DIPA'!W3=0),DIPA!C4,0))</f>
        <v>0</v>
      </c>
      <c r="K7" s="31">
        <f>IF(AND('Sub Jumlah Dana DIPA'!J3=1,SUM('Sub Jumlah Dana DIPA'!Q3:AD3)&gt;0),DIPA!C4*'Sub Dana DIPA'!$C$2,IF(AND('Sub Jumlah Dana DIPA'!J3=1,'Sub Jumlah Dana DIPA'!X3=0),DIPA!C4,0))</f>
        <v>0</v>
      </c>
      <c r="L7" s="31">
        <f>IF(AND('Sub Jumlah Dana DIPA'!K3=1,SUM('Sub Jumlah Dana DIPA'!Q3:AD3)&gt;0),DIPA!C4*'Sub Dana DIPA'!$C$2,IF(AND('Sub Jumlah Dana DIPA'!K3=1,'Sub Jumlah Dana DIPA'!Y3=0),DIPA!C4,0))</f>
        <v>0</v>
      </c>
      <c r="M7" s="31">
        <f>IF(AND('Sub Jumlah Dana DIPA'!L3=1,SUM('Sub Jumlah Dana DIPA'!Q3:AD3)&gt;0),DIPA!C4*'Sub Dana DIPA'!$C$2,IF(AND('Sub Jumlah Dana DIPA'!L3=1,'Sub Jumlah Dana DIPA'!Z3=0),DIPA!C4,0))</f>
        <v>0</v>
      </c>
      <c r="N7" s="31">
        <f>IF(AND('Sub Jumlah Dana DIPA'!M3=1,SUM('Sub Jumlah Dana DIPA'!Q3:AD3)&gt;0),DIPA!C4*'Sub Dana DIPA'!$C$2,IF(AND('Sub Jumlah Dana DIPA'!M3=1,'Sub Jumlah Dana DIPA'!AA3=0),DIPA!C4,0))</f>
        <v>0</v>
      </c>
      <c r="O7" s="31">
        <f>IF(AND('Sub Jumlah Dana DIPA'!N3=1,SUM('Sub Jumlah Dana DIPA'!Q3:AD3)&gt;0),DIPA!C4*'Sub Dana DIPA'!$C$2,IF(AND('Sub Jumlah Dana DIPA'!N3=1,'Sub Jumlah Dana DIPA'!AB3=0),DIPA!C4,0))</f>
        <v>0</v>
      </c>
      <c r="P7" s="31">
        <f>IF(AND('Sub Jumlah Dana DIPA'!O3=1,SUM('Sub Jumlah Dana DIPA'!Q3:AD3)&gt;0),DIPA!C4*'Sub Dana DIPA'!$C$2,IF(AND('Sub Jumlah Dana DIPA'!O3=1,'Sub Jumlah Dana DIPA'!AC3=0),DIPA!C4,0))</f>
        <v>0</v>
      </c>
      <c r="Q7" s="31">
        <f>IF(AND('Sub Jumlah Dana DIPA'!P3=1,SUM('Sub Jumlah Dana DIPA'!Q3:AD3)&gt;0),DIPA!C4*'Sub Dana DIPA'!$C$2,IF(AND('Sub Jumlah Dana DIPA'!P3=1,'Sub Jumlah Dana DIPA'!AD3=0),DIPA!C4,0))</f>
        <v>0</v>
      </c>
      <c r="R7" s="31">
        <f>IF(SUM('Sub Jumlah Dana DIPA'!Q3:AD3)&gt;0,('Sub Jumlah Dana DIPA'!Q3/SUM('Sub Jumlah Dana DIPA'!Q3:AD3))*$C$3*DIPA!C4,0)</f>
        <v>1666666.6666666667</v>
      </c>
      <c r="S7" s="31">
        <f>IF(SUM('Sub Jumlah Dana DIPA'!Q3:AD3)&gt;0,('Sub Jumlah Dana DIPA'!R3/SUM('Sub Jumlah Dana DIPA'!Q3:AD3))*$C$3*DIPA!C4,0)</f>
        <v>1666666.6666666667</v>
      </c>
      <c r="T7" s="31">
        <f>IF(SUM('Sub Jumlah Dana DIPA'!Q3:AD3)&gt;0,('Sub Jumlah Dana DIPA'!S3/SUM('Sub Jumlah Dana DIPA'!Q3:AD3))*$C$3*DIPA!C4,0)</f>
        <v>0</v>
      </c>
      <c r="U7" s="31">
        <f>IF(SUM('Sub Jumlah Dana DIPA'!Q3:AD3)&gt;0,('Sub Jumlah Dana DIPA'!T3/SUM('Sub Jumlah Dana DIPA'!Q3:AD3))*$C$3*DIPA!C4,0)</f>
        <v>0</v>
      </c>
      <c r="V7" s="31">
        <f>IF(SUM('Sub Jumlah Dana DIPA'!Q3:AD3)&gt;0,('Sub Jumlah Dana DIPA'!U3/SUM('Sub Jumlah Dana DIPA'!Q3:AD3))*$C$3*DIPA!C4,0)</f>
        <v>0</v>
      </c>
      <c r="W7" s="31">
        <f>IF(SUM('Sub Jumlah Dana DIPA'!Q3:AD3)&gt;0,('Sub Jumlah Dana DIPA'!V3/SUM('Sub Jumlah Dana DIPA'!Q3:AD3))*$C$3*DIPA!C4,0)</f>
        <v>0</v>
      </c>
      <c r="X7" s="31">
        <f>IF(SUM('Sub Jumlah Dana DIPA'!Q3:AD3)&gt;0,('Sub Jumlah Dana DIPA'!W3/SUM('Sub Jumlah Dana DIPA'!Q3:AD3))*$C$3*DIPA!C4,0)</f>
        <v>0</v>
      </c>
      <c r="Y7" s="31">
        <f>IF(SUM('Sub Jumlah Dana DIPA'!Q3:AD3)&gt;0,('Sub Jumlah Dana DIPA'!X3/SUM('Sub Jumlah Dana DIPA'!Q3:AD3))*$C$3*DIPA!C4,0)</f>
        <v>1666666.6666666667</v>
      </c>
      <c r="Z7" s="31">
        <f>IF(SUM('Sub Jumlah Dana DIPA'!Q3:AD3)&gt;0,('Sub Jumlah Dana DIPA'!Y3/SUM('Sub Jumlah Dana DIPA'!Q3:AD3))*$C$3*DIPA!C4,0)</f>
        <v>0</v>
      </c>
      <c r="AA7" s="31">
        <f>IF(SUM('Sub Jumlah Dana DIPA'!Q3:AD3)&gt;0,('Sub Jumlah Dana DIPA'!Z3/SUM('Sub Jumlah Dana DIPA'!Q3:AD3))*$C$3*DIPA!C4,0)</f>
        <v>0</v>
      </c>
      <c r="AB7" s="31">
        <f>IF(SUM('Sub Jumlah Dana DIPA'!Q3:AD3)&gt;0,('Sub Jumlah Dana DIPA'!AA3/SUM('Sub Jumlah Dana DIPA'!Q3:AD3))*$C$3*DIPA!C4,0)</f>
        <v>0</v>
      </c>
      <c r="AC7" s="31">
        <f>IF(SUM('Sub Jumlah Dana DIPA'!Q3:AD3)&gt;0,('Sub Jumlah Dana DIPA'!AB3/SUM('Sub Jumlah Dana DIPA'!Q3:AD3))*$C$3*DIPA!C4,0)</f>
        <v>0</v>
      </c>
      <c r="AD7" s="31">
        <f>IF(SUM('Sub Jumlah Dana DIPA'!Q3:AD3)&gt;0,('Sub Jumlah Dana DIPA'!AC3/SUM('Sub Jumlah Dana DIPA'!Q3:AD3))*$C$3*DIPA!C4,0)</f>
        <v>0</v>
      </c>
      <c r="AE7" s="31">
        <f>IF(SUM('Sub Jumlah Dana DIPA'!Q3:AD3)&gt;0,('Sub Jumlah Dana DIPA'!AD3/SUM('Sub Jumlah Dana DIPA'!Q3:AD3))*$C$3*DIPA!C4,0)</f>
        <v>0</v>
      </c>
      <c r="AF7" s="41"/>
    </row>
    <row r="8" spans="1:32" ht="30" x14ac:dyDescent="0.25">
      <c r="A8" s="24">
        <f>A7+1</f>
        <v>2</v>
      </c>
      <c r="B8" s="3" t="str">
        <f>DIPA!B5</f>
        <v>Analisa Kekuatan Struktur Lambung Kapal Ikan FRP Inka Mina 30GT Terhadap Kondisi Operasional Di Daerah Brondong</v>
      </c>
      <c r="C8" s="32" t="str">
        <f>IF(SUM(D8:AE8)=DIPA!C5,"Oke","Ada Kesalahan")</f>
        <v>Oke</v>
      </c>
      <c r="D8" s="31">
        <f>IF(AND('Sub Jumlah Dana DIPA'!C4=1,SUM('Sub Jumlah Dana DIPA'!Q4:AD4)&gt;0),DIPA!C5*'Sub Dana DIPA'!$C$2,IF(AND('Sub Jumlah Dana DIPA'!C4=1,'Sub Jumlah Dana DIPA'!Q4=0),DIPA!C5,0))</f>
        <v>0</v>
      </c>
      <c r="E8" s="31">
        <f>IF(AND('Sub Jumlah Dana DIPA'!D4=1,SUM('Sub Jumlah Dana DIPA'!Q4:AD4)&gt;0),DIPA!C5*'Sub Dana DIPA'!$C$2,IF(AND('Sub Jumlah Dana DIPA'!D4=1,'Sub Jumlah Dana DIPA'!R4=0),DIPA!C5,0))</f>
        <v>7500000</v>
      </c>
      <c r="F8" s="31">
        <f>IF(AND('Sub Jumlah Dana DIPA'!E4=1,SUM('Sub Jumlah Dana DIPA'!Q4:AD4)&gt;0),DIPA!C5*'Sub Dana DIPA'!$C$2,IF(AND('Sub Jumlah Dana DIPA'!E4=1,'Sub Jumlah Dana DIPA'!S4=0),DIPA!C5,0))</f>
        <v>0</v>
      </c>
      <c r="G8" s="31">
        <f>IF(AND('Sub Jumlah Dana DIPA'!F4=1,SUM('Sub Jumlah Dana DIPA'!Q4:AD4)&gt;0),DIPA!C5*'Sub Dana DIPA'!$C$2,IF(AND('Sub Jumlah Dana DIPA'!F4=1,'Sub Jumlah Dana DIPA'!S4=0),DIPA!C5,0))</f>
        <v>0</v>
      </c>
      <c r="H8" s="31">
        <f>IF(AND('Sub Jumlah Dana DIPA'!G4=1,SUM('Sub Jumlah Dana DIPA'!Q4:AD4)&gt;0),DIPA!C5*'Sub Dana DIPA'!$C$2,IF(AND('Sub Jumlah Dana DIPA'!G4=1,'Sub Jumlah Dana DIPA'!U4=0),DIPA!C5,0))</f>
        <v>0</v>
      </c>
      <c r="I8" s="31">
        <f>IF(AND('Sub Jumlah Dana DIPA'!H4=1,SUM('Sub Jumlah Dana DIPA'!Q4:AD4)&gt;0),DIPA!C5*'Sub Dana DIPA'!$C$2,IF(AND('Sub Jumlah Dana DIPA'!H4=1,'Sub Jumlah Dana DIPA'!V4=0),DIPA!C5,0))</f>
        <v>0</v>
      </c>
      <c r="J8" s="31">
        <f>IF(AND('Sub Jumlah Dana DIPA'!I4=1,SUM('Sub Jumlah Dana DIPA'!Q4:AD4)&gt;0),DIPA!C5*'Sub Dana DIPA'!$C$2,IF(AND('Sub Jumlah Dana DIPA'!I4=1,'Sub Jumlah Dana DIPA'!W4=0),DIPA!C5,0))</f>
        <v>0</v>
      </c>
      <c r="K8" s="31">
        <f>IF(AND('Sub Jumlah Dana DIPA'!J4=1,SUM('Sub Jumlah Dana DIPA'!Q4:AD4)&gt;0),DIPA!C5*'Sub Dana DIPA'!$C$2,IF(AND('Sub Jumlah Dana DIPA'!J4=1,'Sub Jumlah Dana DIPA'!X4=0),DIPA!C5,0))</f>
        <v>0</v>
      </c>
      <c r="L8" s="31">
        <f>IF(AND('Sub Jumlah Dana DIPA'!K4=1,SUM('Sub Jumlah Dana DIPA'!Q4:AD4)&gt;0),DIPA!C5*'Sub Dana DIPA'!$C$2,IF(AND('Sub Jumlah Dana DIPA'!K4=1,'Sub Jumlah Dana DIPA'!Y4=0),DIPA!C5,0))</f>
        <v>0</v>
      </c>
      <c r="M8" s="31">
        <f>IF(AND('Sub Jumlah Dana DIPA'!L4=1,SUM('Sub Jumlah Dana DIPA'!Q4:AD4)&gt;0),DIPA!C5*'Sub Dana DIPA'!$C$2,IF(AND('Sub Jumlah Dana DIPA'!L4=1,'Sub Jumlah Dana DIPA'!Z4=0),DIPA!C5,0))</f>
        <v>0</v>
      </c>
      <c r="N8" s="31">
        <f>IF(AND('Sub Jumlah Dana DIPA'!M4=1,SUM('Sub Jumlah Dana DIPA'!Q4:AD4)&gt;0),DIPA!C5*'Sub Dana DIPA'!$C$2,IF(AND('Sub Jumlah Dana DIPA'!M4=1,'Sub Jumlah Dana DIPA'!AA4=0),DIPA!C5,0))</f>
        <v>0</v>
      </c>
      <c r="O8" s="31">
        <f>IF(AND('Sub Jumlah Dana DIPA'!N4=1,SUM('Sub Jumlah Dana DIPA'!Q4:AD4)&gt;0),DIPA!C5*'Sub Dana DIPA'!$C$2,IF(AND('Sub Jumlah Dana DIPA'!N4=1,'Sub Jumlah Dana DIPA'!AB4=0),DIPA!C5,0))</f>
        <v>0</v>
      </c>
      <c r="P8" s="31">
        <f>IF(AND('Sub Jumlah Dana DIPA'!O4=1,SUM('Sub Jumlah Dana DIPA'!Q4:AD4)&gt;0),DIPA!C5*'Sub Dana DIPA'!$C$2,IF(AND('Sub Jumlah Dana DIPA'!O4=1,'Sub Jumlah Dana DIPA'!AC4=0),DIPA!C5,0))</f>
        <v>0</v>
      </c>
      <c r="Q8" s="31">
        <f>IF(AND('Sub Jumlah Dana DIPA'!P4=1,SUM('Sub Jumlah Dana DIPA'!Q4:AD4)&gt;0),DIPA!C5*'Sub Dana DIPA'!$C$2,IF(AND('Sub Jumlah Dana DIPA'!P4=1,'Sub Jumlah Dana DIPA'!AD4=0),DIPA!C5,0))</f>
        <v>0</v>
      </c>
      <c r="R8" s="31">
        <f>IF(SUM('Sub Jumlah Dana DIPA'!Q4:AD4)&gt;0,('Sub Jumlah Dana DIPA'!Q4/SUM('Sub Jumlah Dana DIPA'!Q4:AD4))*$C$3*DIPA!C5,0)</f>
        <v>0</v>
      </c>
      <c r="S8" s="31">
        <f>IF(SUM('Sub Jumlah Dana DIPA'!Q4:AD4)&gt;0,('Sub Jumlah Dana DIPA'!R4/SUM('Sub Jumlah Dana DIPA'!Q4:AD4))*$C$3*DIPA!C5,0)</f>
        <v>0</v>
      </c>
      <c r="T8" s="31">
        <f>IF(SUM('Sub Jumlah Dana DIPA'!Q4:AD4)&gt;0,('Sub Jumlah Dana DIPA'!S4/SUM('Sub Jumlah Dana DIPA'!Q4:AD4))*$C$3*DIPA!C5,0)</f>
        <v>0</v>
      </c>
      <c r="U8" s="31">
        <f>IF(SUM('Sub Jumlah Dana DIPA'!Q4:AD4)&gt;0,('Sub Jumlah Dana DIPA'!T4/SUM('Sub Jumlah Dana DIPA'!Q4:AD4))*$C$3*DIPA!C5,0)</f>
        <v>0</v>
      </c>
      <c r="V8" s="31">
        <f>IF(SUM('Sub Jumlah Dana DIPA'!Q4:AD4)&gt;0,('Sub Jumlah Dana DIPA'!U4/SUM('Sub Jumlah Dana DIPA'!Q4:AD4))*$C$3*DIPA!C5,0)</f>
        <v>0</v>
      </c>
      <c r="W8" s="31">
        <f>IF(SUM('Sub Jumlah Dana DIPA'!Q4:AD4)&gt;0,('Sub Jumlah Dana DIPA'!V4/SUM('Sub Jumlah Dana DIPA'!Q4:AD4))*$C$3*DIPA!C5,0)</f>
        <v>2500000</v>
      </c>
      <c r="X8" s="31">
        <f>IF(SUM('Sub Jumlah Dana DIPA'!Q4:AD4)&gt;0,('Sub Jumlah Dana DIPA'!W4/SUM('Sub Jumlah Dana DIPA'!Q4:AD4))*$C$3*DIPA!C5,0)</f>
        <v>2500000</v>
      </c>
      <c r="Y8" s="31">
        <f>IF(SUM('Sub Jumlah Dana DIPA'!Q4:AD4)&gt;0,('Sub Jumlah Dana DIPA'!X4/SUM('Sub Jumlah Dana DIPA'!Q4:AD4))*$C$3*DIPA!C5,0)</f>
        <v>0</v>
      </c>
      <c r="Z8" s="31">
        <f>IF(SUM('Sub Jumlah Dana DIPA'!Q4:AD4)&gt;0,('Sub Jumlah Dana DIPA'!Y4/SUM('Sub Jumlah Dana DIPA'!Q4:AD4))*$C$3*DIPA!C5,0)</f>
        <v>0</v>
      </c>
      <c r="AA8" s="31">
        <f>IF(SUM('Sub Jumlah Dana DIPA'!Q4:AD4)&gt;0,('Sub Jumlah Dana DIPA'!Z4/SUM('Sub Jumlah Dana DIPA'!Q4:AD4))*$C$3*DIPA!C5,0)</f>
        <v>0</v>
      </c>
      <c r="AB8" s="31">
        <f>IF(SUM('Sub Jumlah Dana DIPA'!Q4:AD4)&gt;0,('Sub Jumlah Dana DIPA'!AA4/SUM('Sub Jumlah Dana DIPA'!Q4:AD4))*$C$3*DIPA!C5,0)</f>
        <v>0</v>
      </c>
      <c r="AC8" s="31">
        <f>IF(SUM('Sub Jumlah Dana DIPA'!Q4:AD4)&gt;0,('Sub Jumlah Dana DIPA'!AB4/SUM('Sub Jumlah Dana DIPA'!Q4:AD4))*$C$3*DIPA!C5,0)</f>
        <v>0</v>
      </c>
      <c r="AD8" s="31">
        <f>IF(SUM('Sub Jumlah Dana DIPA'!Q4:AD4)&gt;0,('Sub Jumlah Dana DIPA'!AC4/SUM('Sub Jumlah Dana DIPA'!Q4:AD4))*$C$3*DIPA!C5,0)</f>
        <v>0</v>
      </c>
      <c r="AE8" s="31">
        <f>IF(SUM('Sub Jumlah Dana DIPA'!Q4:AD4)&gt;0,('Sub Jumlah Dana DIPA'!AD4/SUM('Sub Jumlah Dana DIPA'!Q4:AD4))*$C$3*DIPA!C5,0)</f>
        <v>0</v>
      </c>
    </row>
    <row r="9" spans="1:32" ht="30" x14ac:dyDescent="0.25">
      <c r="A9" s="65">
        <f t="shared" ref="A9:A34" si="2">A8+1</f>
        <v>3</v>
      </c>
      <c r="B9" s="3" t="str">
        <f>DIPA!B6</f>
        <v>Pembuatan Sistem Monitoring Dan Pengendalian Suhu Gardu Travo Dengan IoT</v>
      </c>
      <c r="C9" s="32" t="str">
        <f>IF(SUM(D9:AE9)=DIPA!C6,"Oke","Ada Kesalahan")</f>
        <v>Oke</v>
      </c>
      <c r="D9" s="31">
        <f>IF(AND('Sub Jumlah Dana DIPA'!C5=1,SUM('Sub Jumlah Dana DIPA'!Q5:AD5)&gt;0),DIPA!C6*'Sub Dana DIPA'!$C$2,IF(AND('Sub Jumlah Dana DIPA'!C5=1,'Sub Jumlah Dana DIPA'!Q5=0),DIPA!C6,0))</f>
        <v>0</v>
      </c>
      <c r="E9" s="31">
        <f>IF(AND('Sub Jumlah Dana DIPA'!D5=1,SUM('Sub Jumlah Dana DIPA'!Q5:AD5)&gt;0),DIPA!C6*'Sub Dana DIPA'!$C$2,IF(AND('Sub Jumlah Dana DIPA'!D5=1,'Sub Jumlah Dana DIPA'!R5=0),DIPA!C6,0))</f>
        <v>0</v>
      </c>
      <c r="F9" s="31">
        <f>IF(AND('Sub Jumlah Dana DIPA'!E5=1,SUM('Sub Jumlah Dana DIPA'!Q5:AD5)&gt;0),DIPA!C6*'Sub Dana DIPA'!$C$2,IF(AND('Sub Jumlah Dana DIPA'!E5=1,'Sub Jumlah Dana DIPA'!S5=0),DIPA!C6,0))</f>
        <v>0</v>
      </c>
      <c r="G9" s="31">
        <f>IF(AND('Sub Jumlah Dana DIPA'!F5=1,SUM('Sub Jumlah Dana DIPA'!Q5:AD5)&gt;0),DIPA!C6*'Sub Dana DIPA'!$C$2,IF(AND('Sub Jumlah Dana DIPA'!F5=1,'Sub Jumlah Dana DIPA'!S5=0),DIPA!C6,0))</f>
        <v>7500000</v>
      </c>
      <c r="H9" s="31">
        <f>IF(AND('Sub Jumlah Dana DIPA'!G5=1,SUM('Sub Jumlah Dana DIPA'!Q5:AD5)&gt;0),DIPA!C6*'Sub Dana DIPA'!$C$2,IF(AND('Sub Jumlah Dana DIPA'!G5=1,'Sub Jumlah Dana DIPA'!U5=0),DIPA!C6,0))</f>
        <v>0</v>
      </c>
      <c r="I9" s="31">
        <f>IF(AND('Sub Jumlah Dana DIPA'!H5=1,SUM('Sub Jumlah Dana DIPA'!Q5:AD5)&gt;0),DIPA!C6*'Sub Dana DIPA'!$C$2,IF(AND('Sub Jumlah Dana DIPA'!H5=1,'Sub Jumlah Dana DIPA'!V5=0),DIPA!C6,0))</f>
        <v>0</v>
      </c>
      <c r="J9" s="31">
        <f>IF(AND('Sub Jumlah Dana DIPA'!I5=1,SUM('Sub Jumlah Dana DIPA'!Q5:AD5)&gt;0),DIPA!C6*'Sub Dana DIPA'!$C$2,IF(AND('Sub Jumlah Dana DIPA'!I5=1,'Sub Jumlah Dana DIPA'!W5=0),DIPA!C6,0))</f>
        <v>0</v>
      </c>
      <c r="K9" s="31">
        <f>IF(AND('Sub Jumlah Dana DIPA'!J5=1,SUM('Sub Jumlah Dana DIPA'!Q5:AD5)&gt;0),DIPA!C6*'Sub Dana DIPA'!$C$2,IF(AND('Sub Jumlah Dana DIPA'!J5=1,'Sub Jumlah Dana DIPA'!X5=0),DIPA!C6,0))</f>
        <v>0</v>
      </c>
      <c r="L9" s="31">
        <f>IF(AND('Sub Jumlah Dana DIPA'!K5=1,SUM('Sub Jumlah Dana DIPA'!Q5:AD5)&gt;0),DIPA!C6*'Sub Dana DIPA'!$C$2,IF(AND('Sub Jumlah Dana DIPA'!K5=1,'Sub Jumlah Dana DIPA'!Y5=0),DIPA!C6,0))</f>
        <v>0</v>
      </c>
      <c r="M9" s="31">
        <f>IF(AND('Sub Jumlah Dana DIPA'!L5=1,SUM('Sub Jumlah Dana DIPA'!Q5:AD5)&gt;0),DIPA!C6*'Sub Dana DIPA'!$C$2,IF(AND('Sub Jumlah Dana DIPA'!L5=1,'Sub Jumlah Dana DIPA'!Z5=0),DIPA!C6,0))</f>
        <v>0</v>
      </c>
      <c r="N9" s="31">
        <f>IF(AND('Sub Jumlah Dana DIPA'!M5=1,SUM('Sub Jumlah Dana DIPA'!Q5:AD5)&gt;0),DIPA!C6*'Sub Dana DIPA'!$C$2,IF(AND('Sub Jumlah Dana DIPA'!M5=1,'Sub Jumlah Dana DIPA'!AA5=0),DIPA!C6,0))</f>
        <v>0</v>
      </c>
      <c r="O9" s="31">
        <f>IF(AND('Sub Jumlah Dana DIPA'!N5=1,SUM('Sub Jumlah Dana DIPA'!Q5:AD5)&gt;0),DIPA!C6*'Sub Dana DIPA'!$C$2,IF(AND('Sub Jumlah Dana DIPA'!N5=1,'Sub Jumlah Dana DIPA'!AB5=0),DIPA!C6,0))</f>
        <v>0</v>
      </c>
      <c r="P9" s="31">
        <f>IF(AND('Sub Jumlah Dana DIPA'!O5=1,SUM('Sub Jumlah Dana DIPA'!Q5:AD5)&gt;0),DIPA!C6*'Sub Dana DIPA'!$C$2,IF(AND('Sub Jumlah Dana DIPA'!O5=1,'Sub Jumlah Dana DIPA'!AC5=0),DIPA!C6,0))</f>
        <v>0</v>
      </c>
      <c r="Q9" s="31">
        <f>IF(AND('Sub Jumlah Dana DIPA'!P5=1,SUM('Sub Jumlah Dana DIPA'!Q5:AD5)&gt;0),DIPA!C6*'Sub Dana DIPA'!$C$2,IF(AND('Sub Jumlah Dana DIPA'!P5=1,'Sub Jumlah Dana DIPA'!AD5=0),DIPA!C6,0))</f>
        <v>0</v>
      </c>
      <c r="R9" s="31">
        <f>IF(SUM('Sub Jumlah Dana DIPA'!Q5:AD5)&gt;0,('Sub Jumlah Dana DIPA'!Q5/SUM('Sub Jumlah Dana DIPA'!Q5:AD5))*$C$3*DIPA!C6,0)</f>
        <v>0</v>
      </c>
      <c r="S9" s="31">
        <f>IF(SUM('Sub Jumlah Dana DIPA'!Q5:AD5)&gt;0,('Sub Jumlah Dana DIPA'!R5/SUM('Sub Jumlah Dana DIPA'!Q5:AD5))*$C$3*DIPA!C6,0)</f>
        <v>0</v>
      </c>
      <c r="T9" s="31">
        <f>IF(SUM('Sub Jumlah Dana DIPA'!Q5:AD5)&gt;0,('Sub Jumlah Dana DIPA'!S5/SUM('Sub Jumlah Dana DIPA'!Q5:AD5))*$C$3*DIPA!C6,0)</f>
        <v>0</v>
      </c>
      <c r="U9" s="31">
        <f>IF(SUM('Sub Jumlah Dana DIPA'!Q5:AD5)&gt;0,('Sub Jumlah Dana DIPA'!T5/SUM('Sub Jumlah Dana DIPA'!Q5:AD5))*$C$3*DIPA!C6,0)</f>
        <v>3750000.0000000005</v>
      </c>
      <c r="V9" s="31">
        <f>IF(SUM('Sub Jumlah Dana DIPA'!Q5:AD5)&gt;0,('Sub Jumlah Dana DIPA'!U5/SUM('Sub Jumlah Dana DIPA'!Q5:AD5))*$C$3*DIPA!C6,0)</f>
        <v>0</v>
      </c>
      <c r="W9" s="31">
        <f>IF(SUM('Sub Jumlah Dana DIPA'!Q5:AD5)&gt;0,('Sub Jumlah Dana DIPA'!V5/SUM('Sub Jumlah Dana DIPA'!Q5:AD5))*$C$3*DIPA!C6,0)</f>
        <v>0</v>
      </c>
      <c r="X9" s="31">
        <f>IF(SUM('Sub Jumlah Dana DIPA'!Q5:AD5)&gt;0,('Sub Jumlah Dana DIPA'!W5/SUM('Sub Jumlah Dana DIPA'!Q5:AD5))*$C$3*DIPA!C6,0)</f>
        <v>0</v>
      </c>
      <c r="Y9" s="31">
        <f>IF(SUM('Sub Jumlah Dana DIPA'!Q5:AD5)&gt;0,('Sub Jumlah Dana DIPA'!X5/SUM('Sub Jumlah Dana DIPA'!Q5:AD5))*$C$3*DIPA!C6,0)</f>
        <v>0</v>
      </c>
      <c r="Z9" s="31">
        <f>IF(SUM('Sub Jumlah Dana DIPA'!Q5:AD5)&gt;0,('Sub Jumlah Dana DIPA'!Y5/SUM('Sub Jumlah Dana DIPA'!Q5:AD5))*$C$3*DIPA!C6,0)</f>
        <v>0</v>
      </c>
      <c r="AA9" s="31">
        <f>IF(SUM('Sub Jumlah Dana DIPA'!Q5:AD5)&gt;0,('Sub Jumlah Dana DIPA'!Z5/SUM('Sub Jumlah Dana DIPA'!Q5:AD5))*$C$3*DIPA!C6,0)</f>
        <v>1250000</v>
      </c>
      <c r="AB9" s="31">
        <f>IF(SUM('Sub Jumlah Dana DIPA'!Q5:AD5)&gt;0,('Sub Jumlah Dana DIPA'!AA5/SUM('Sub Jumlah Dana DIPA'!Q5:AD5))*$C$3*DIPA!C6,0)</f>
        <v>0</v>
      </c>
      <c r="AC9" s="31">
        <f>IF(SUM('Sub Jumlah Dana DIPA'!Q5:AD5)&gt;0,('Sub Jumlah Dana DIPA'!AB5/SUM('Sub Jumlah Dana DIPA'!Q5:AD5))*$C$3*DIPA!C6,0)</f>
        <v>0</v>
      </c>
      <c r="AD9" s="31">
        <f>IF(SUM('Sub Jumlah Dana DIPA'!Q5:AD5)&gt;0,('Sub Jumlah Dana DIPA'!AC5/SUM('Sub Jumlah Dana DIPA'!Q5:AD5))*$C$3*DIPA!C6,0)</f>
        <v>0</v>
      </c>
      <c r="AE9" s="31">
        <f>IF(SUM('Sub Jumlah Dana DIPA'!Q5:AD5)&gt;0,('Sub Jumlah Dana DIPA'!AD5/SUM('Sub Jumlah Dana DIPA'!Q5:AD5))*$C$3*DIPA!C6,0)</f>
        <v>0</v>
      </c>
    </row>
    <row r="10" spans="1:32" ht="30" x14ac:dyDescent="0.25">
      <c r="A10" s="65">
        <f t="shared" si="2"/>
        <v>4</v>
      </c>
      <c r="B10" s="3" t="str">
        <f>DIPA!B7</f>
        <v>Pemodelan Filter Pasif Untuk Mereduksi Harmonik Pada Distribusi Listrik Di Kapal Dengan Kontrol IoT</v>
      </c>
      <c r="C10" s="32" t="str">
        <f>IF(SUM(D10:AE10)=DIPA!C7,"Oke","Ada Kesalahan")</f>
        <v>Oke</v>
      </c>
      <c r="D10" s="31">
        <f>IF(AND('Sub Jumlah Dana DIPA'!C6=1,SUM('Sub Jumlah Dana DIPA'!Q6:AD6)&gt;0),DIPA!C7*'Sub Dana DIPA'!$C$2,IF(AND('Sub Jumlah Dana DIPA'!C6=1,'Sub Jumlah Dana DIPA'!Q6=0),DIPA!C7,0))</f>
        <v>0</v>
      </c>
      <c r="E10" s="31">
        <f>IF(AND('Sub Jumlah Dana DIPA'!D6=1,SUM('Sub Jumlah Dana DIPA'!Q6:AD6)&gt;0),DIPA!C7*'Sub Dana DIPA'!$C$2,IF(AND('Sub Jumlah Dana DIPA'!D6=1,'Sub Jumlah Dana DIPA'!R6=0),DIPA!C7,0))</f>
        <v>0</v>
      </c>
      <c r="F10" s="31">
        <f>IF(AND('Sub Jumlah Dana DIPA'!E6=1,SUM('Sub Jumlah Dana DIPA'!Q6:AD6)&gt;0),DIPA!C7*'Sub Dana DIPA'!$C$2,IF(AND('Sub Jumlah Dana DIPA'!E6=1,'Sub Jumlah Dana DIPA'!S6=0),DIPA!C7,0))</f>
        <v>0</v>
      </c>
      <c r="G10" s="31">
        <f>IF(AND('Sub Jumlah Dana DIPA'!F6=1,SUM('Sub Jumlah Dana DIPA'!Q6:AD6)&gt;0),DIPA!C7*'Sub Dana DIPA'!$C$2,IF(AND('Sub Jumlah Dana DIPA'!F6=1,'Sub Jumlah Dana DIPA'!S6=0),DIPA!C7,0))</f>
        <v>7500000</v>
      </c>
      <c r="H10" s="31">
        <f>IF(AND('Sub Jumlah Dana DIPA'!G6=1,SUM('Sub Jumlah Dana DIPA'!Q6:AD6)&gt;0),DIPA!C7*'Sub Dana DIPA'!$C$2,IF(AND('Sub Jumlah Dana DIPA'!G6=1,'Sub Jumlah Dana DIPA'!U6=0),DIPA!C7,0))</f>
        <v>0</v>
      </c>
      <c r="I10" s="31">
        <f>IF(AND('Sub Jumlah Dana DIPA'!H6=1,SUM('Sub Jumlah Dana DIPA'!Q6:AD6)&gt;0),DIPA!C7*'Sub Dana DIPA'!$C$2,IF(AND('Sub Jumlah Dana DIPA'!H6=1,'Sub Jumlah Dana DIPA'!V6=0),DIPA!C7,0))</f>
        <v>0</v>
      </c>
      <c r="J10" s="31">
        <f>IF(AND('Sub Jumlah Dana DIPA'!I6=1,SUM('Sub Jumlah Dana DIPA'!Q6:AD6)&gt;0),DIPA!C7*'Sub Dana DIPA'!$C$2,IF(AND('Sub Jumlah Dana DIPA'!I6=1,'Sub Jumlah Dana DIPA'!W6=0),DIPA!C7,0))</f>
        <v>0</v>
      </c>
      <c r="K10" s="31">
        <f>IF(AND('Sub Jumlah Dana DIPA'!J6=1,SUM('Sub Jumlah Dana DIPA'!Q6:AD6)&gt;0),DIPA!C7*'Sub Dana DIPA'!$C$2,IF(AND('Sub Jumlah Dana DIPA'!J6=1,'Sub Jumlah Dana DIPA'!X6=0),DIPA!C7,0))</f>
        <v>0</v>
      </c>
      <c r="L10" s="31">
        <f>IF(AND('Sub Jumlah Dana DIPA'!K6=1,SUM('Sub Jumlah Dana DIPA'!Q6:AD6)&gt;0),DIPA!C7*'Sub Dana DIPA'!$C$2,IF(AND('Sub Jumlah Dana DIPA'!K6=1,'Sub Jumlah Dana DIPA'!Y6=0),DIPA!C7,0))</f>
        <v>0</v>
      </c>
      <c r="M10" s="31">
        <f>IF(AND('Sub Jumlah Dana DIPA'!L6=1,SUM('Sub Jumlah Dana DIPA'!Q6:AD6)&gt;0),DIPA!C7*'Sub Dana DIPA'!$C$2,IF(AND('Sub Jumlah Dana DIPA'!L6=1,'Sub Jumlah Dana DIPA'!Z6=0),DIPA!C7,0))</f>
        <v>0</v>
      </c>
      <c r="N10" s="31">
        <f>IF(AND('Sub Jumlah Dana DIPA'!M6=1,SUM('Sub Jumlah Dana DIPA'!Q6:AD6)&gt;0),DIPA!C7*'Sub Dana DIPA'!$C$2,IF(AND('Sub Jumlah Dana DIPA'!M6=1,'Sub Jumlah Dana DIPA'!AA6=0),DIPA!C7,0))</f>
        <v>0</v>
      </c>
      <c r="O10" s="31">
        <f>IF(AND('Sub Jumlah Dana DIPA'!N6=1,SUM('Sub Jumlah Dana DIPA'!Q6:AD6)&gt;0),DIPA!C7*'Sub Dana DIPA'!$C$2,IF(AND('Sub Jumlah Dana DIPA'!N6=1,'Sub Jumlah Dana DIPA'!AB6=0),DIPA!C7,0))</f>
        <v>0</v>
      </c>
      <c r="P10" s="31">
        <f>IF(AND('Sub Jumlah Dana DIPA'!O6=1,SUM('Sub Jumlah Dana DIPA'!Q6:AD6)&gt;0),DIPA!C7*'Sub Dana DIPA'!$C$2,IF(AND('Sub Jumlah Dana DIPA'!O6=1,'Sub Jumlah Dana DIPA'!AC6=0),DIPA!C7,0))</f>
        <v>0</v>
      </c>
      <c r="Q10" s="31">
        <f>IF(AND('Sub Jumlah Dana DIPA'!P6=1,SUM('Sub Jumlah Dana DIPA'!Q6:AD6)&gt;0),DIPA!C7*'Sub Dana DIPA'!$C$2,IF(AND('Sub Jumlah Dana DIPA'!P6=1,'Sub Jumlah Dana DIPA'!AD6=0),DIPA!C7,0))</f>
        <v>0</v>
      </c>
      <c r="R10" s="31">
        <f>IF(SUM('Sub Jumlah Dana DIPA'!Q6:AD6)&gt;0,('Sub Jumlah Dana DIPA'!Q6/SUM('Sub Jumlah Dana DIPA'!Q6:AD6))*$C$3*DIPA!C7,0)</f>
        <v>0</v>
      </c>
      <c r="S10" s="31">
        <f>IF(SUM('Sub Jumlah Dana DIPA'!Q6:AD6)&gt;0,('Sub Jumlah Dana DIPA'!R6/SUM('Sub Jumlah Dana DIPA'!Q6:AD6))*$C$3*DIPA!C7,0)</f>
        <v>0</v>
      </c>
      <c r="T10" s="31">
        <f>IF(SUM('Sub Jumlah Dana DIPA'!Q6:AD6)&gt;0,('Sub Jumlah Dana DIPA'!S6/SUM('Sub Jumlah Dana DIPA'!Q6:AD6))*$C$3*DIPA!C7,0)</f>
        <v>0</v>
      </c>
      <c r="U10" s="31">
        <f>IF(SUM('Sub Jumlah Dana DIPA'!Q6:AD6)&gt;0,('Sub Jumlah Dana DIPA'!T6/SUM('Sub Jumlah Dana DIPA'!Q6:AD6))*$C$3*DIPA!C7,0)</f>
        <v>1666666.6666666667</v>
      </c>
      <c r="V10" s="31">
        <f>IF(SUM('Sub Jumlah Dana DIPA'!Q6:AD6)&gt;0,('Sub Jumlah Dana DIPA'!U6/SUM('Sub Jumlah Dana DIPA'!Q6:AD6))*$C$3*DIPA!C7,0)</f>
        <v>0</v>
      </c>
      <c r="W10" s="31">
        <f>IF(SUM('Sub Jumlah Dana DIPA'!Q6:AD6)&gt;0,('Sub Jumlah Dana DIPA'!V6/SUM('Sub Jumlah Dana DIPA'!Q6:AD6))*$C$3*DIPA!C7,0)</f>
        <v>0</v>
      </c>
      <c r="X10" s="31">
        <f>IF(SUM('Sub Jumlah Dana DIPA'!Q6:AD6)&gt;0,('Sub Jumlah Dana DIPA'!W6/SUM('Sub Jumlah Dana DIPA'!Q6:AD6))*$C$3*DIPA!C7,0)</f>
        <v>0</v>
      </c>
      <c r="Y10" s="31">
        <f>IF(SUM('Sub Jumlah Dana DIPA'!Q6:AD6)&gt;0,('Sub Jumlah Dana DIPA'!X6/SUM('Sub Jumlah Dana DIPA'!Q6:AD6))*$C$3*DIPA!C7,0)</f>
        <v>0</v>
      </c>
      <c r="Z10" s="31">
        <f>IF(SUM('Sub Jumlah Dana DIPA'!Q6:AD6)&gt;0,('Sub Jumlah Dana DIPA'!Y6/SUM('Sub Jumlah Dana DIPA'!Q6:AD6))*$C$3*DIPA!C7,0)</f>
        <v>0</v>
      </c>
      <c r="AA10" s="31">
        <f>IF(SUM('Sub Jumlah Dana DIPA'!Q6:AD6)&gt;0,('Sub Jumlah Dana DIPA'!Z6/SUM('Sub Jumlah Dana DIPA'!Q6:AD6))*$C$3*DIPA!C7,0)</f>
        <v>1666666.6666666667</v>
      </c>
      <c r="AB10" s="31">
        <f>IF(SUM('Sub Jumlah Dana DIPA'!Q6:AD6)&gt;0,('Sub Jumlah Dana DIPA'!AA6/SUM('Sub Jumlah Dana DIPA'!Q6:AD6))*$C$3*DIPA!C7,0)</f>
        <v>1666666.6666666667</v>
      </c>
      <c r="AC10" s="31">
        <f>IF(SUM('Sub Jumlah Dana DIPA'!Q6:AD6)&gt;0,('Sub Jumlah Dana DIPA'!AB6/SUM('Sub Jumlah Dana DIPA'!Q6:AD6))*$C$3*DIPA!C7,0)</f>
        <v>0</v>
      </c>
      <c r="AD10" s="31">
        <f>IF(SUM('Sub Jumlah Dana DIPA'!Q6:AD6)&gt;0,('Sub Jumlah Dana DIPA'!AC6/SUM('Sub Jumlah Dana DIPA'!Q6:AD6))*$C$3*DIPA!C7,0)</f>
        <v>0</v>
      </c>
      <c r="AE10" s="31">
        <f>IF(SUM('Sub Jumlah Dana DIPA'!Q6:AD6)&gt;0,('Sub Jumlah Dana DIPA'!AD6/SUM('Sub Jumlah Dana DIPA'!Q6:AD6))*$C$3*DIPA!C7,0)</f>
        <v>0</v>
      </c>
    </row>
    <row r="11" spans="1:32" ht="30" x14ac:dyDescent="0.25">
      <c r="A11" s="65">
        <f t="shared" si="2"/>
        <v>5</v>
      </c>
      <c r="B11" s="3" t="str">
        <f>DIPA!B8</f>
        <v>Perancangan Kapal Keroncong Orchestra Sebagai Wahana Wisata Air Surabaya Tempo Doeloe</v>
      </c>
      <c r="C11" s="32" t="str">
        <f>IF(SUM(D11:AE11)=DIPA!C8,"Oke","Ada Kesalahan")</f>
        <v>Oke</v>
      </c>
      <c r="D11" s="31">
        <f>IF(AND('Sub Jumlah Dana DIPA'!C7=1,SUM('Sub Jumlah Dana DIPA'!Q7:AD7)&gt;0),DIPA!C8*'Sub Dana DIPA'!$C$2,IF(AND('Sub Jumlah Dana DIPA'!C7=1,'Sub Jumlah Dana DIPA'!Q7=0),DIPA!C8,0))</f>
        <v>7500000</v>
      </c>
      <c r="E11" s="31">
        <f>IF(AND('Sub Jumlah Dana DIPA'!D7=1,SUM('Sub Jumlah Dana DIPA'!Q7:AD7)&gt;0),DIPA!C8*'Sub Dana DIPA'!$C$2,IF(AND('Sub Jumlah Dana DIPA'!D7=1,'Sub Jumlah Dana DIPA'!R7=0),DIPA!C8,0))</f>
        <v>0</v>
      </c>
      <c r="F11" s="31">
        <f>IF(AND('Sub Jumlah Dana DIPA'!E7=1,SUM('Sub Jumlah Dana DIPA'!Q7:AD7)&gt;0),DIPA!C8*'Sub Dana DIPA'!$C$2,IF(AND('Sub Jumlah Dana DIPA'!E7=1,'Sub Jumlah Dana DIPA'!S7=0),DIPA!C8,0))</f>
        <v>0</v>
      </c>
      <c r="G11" s="31">
        <f>IF(AND('Sub Jumlah Dana DIPA'!F7=1,SUM('Sub Jumlah Dana DIPA'!Q7:AD7)&gt;0),DIPA!C8*'Sub Dana DIPA'!$C$2,IF(AND('Sub Jumlah Dana DIPA'!F7=1,'Sub Jumlah Dana DIPA'!S7=0),DIPA!C8,0))</f>
        <v>0</v>
      </c>
      <c r="H11" s="31">
        <f>IF(AND('Sub Jumlah Dana DIPA'!G7=1,SUM('Sub Jumlah Dana DIPA'!Q7:AD7)&gt;0),DIPA!C8*'Sub Dana DIPA'!$C$2,IF(AND('Sub Jumlah Dana DIPA'!G7=1,'Sub Jumlah Dana DIPA'!U7=0),DIPA!C8,0))</f>
        <v>0</v>
      </c>
      <c r="I11" s="31">
        <f>IF(AND('Sub Jumlah Dana DIPA'!H7=1,SUM('Sub Jumlah Dana DIPA'!Q7:AD7)&gt;0),DIPA!C8*'Sub Dana DIPA'!$C$2,IF(AND('Sub Jumlah Dana DIPA'!H7=1,'Sub Jumlah Dana DIPA'!V7=0),DIPA!C8,0))</f>
        <v>0</v>
      </c>
      <c r="J11" s="31">
        <f>IF(AND('Sub Jumlah Dana DIPA'!I7=1,SUM('Sub Jumlah Dana DIPA'!Q7:AD7)&gt;0),DIPA!C8*'Sub Dana DIPA'!$C$2,IF(AND('Sub Jumlah Dana DIPA'!I7=1,'Sub Jumlah Dana DIPA'!W7=0),DIPA!C8,0))</f>
        <v>0</v>
      </c>
      <c r="K11" s="31">
        <f>IF(AND('Sub Jumlah Dana DIPA'!J7=1,SUM('Sub Jumlah Dana DIPA'!Q7:AD7)&gt;0),DIPA!C8*'Sub Dana DIPA'!$C$2,IF(AND('Sub Jumlah Dana DIPA'!J7=1,'Sub Jumlah Dana DIPA'!X7=0),DIPA!C8,0))</f>
        <v>0</v>
      </c>
      <c r="L11" s="31">
        <f>IF(AND('Sub Jumlah Dana DIPA'!K7=1,SUM('Sub Jumlah Dana DIPA'!Q7:AD7)&gt;0),DIPA!C8*'Sub Dana DIPA'!$C$2,IF(AND('Sub Jumlah Dana DIPA'!K7=1,'Sub Jumlah Dana DIPA'!Y7=0),DIPA!C8,0))</f>
        <v>0</v>
      </c>
      <c r="M11" s="31">
        <f>IF(AND('Sub Jumlah Dana DIPA'!L7=1,SUM('Sub Jumlah Dana DIPA'!Q7:AD7)&gt;0),DIPA!C8*'Sub Dana DIPA'!$C$2,IF(AND('Sub Jumlah Dana DIPA'!L7=1,'Sub Jumlah Dana DIPA'!Z7=0),DIPA!C8,0))</f>
        <v>0</v>
      </c>
      <c r="N11" s="31">
        <f>IF(AND('Sub Jumlah Dana DIPA'!M7=1,SUM('Sub Jumlah Dana DIPA'!Q7:AD7)&gt;0),DIPA!C8*'Sub Dana DIPA'!$C$2,IF(AND('Sub Jumlah Dana DIPA'!M7=1,'Sub Jumlah Dana DIPA'!AA7=0),DIPA!C8,0))</f>
        <v>0</v>
      </c>
      <c r="O11" s="31">
        <f>IF(AND('Sub Jumlah Dana DIPA'!N7=1,SUM('Sub Jumlah Dana DIPA'!Q7:AD7)&gt;0),DIPA!C8*'Sub Dana DIPA'!$C$2,IF(AND('Sub Jumlah Dana DIPA'!N7=1,'Sub Jumlah Dana DIPA'!AB7=0),DIPA!C8,0))</f>
        <v>0</v>
      </c>
      <c r="P11" s="31">
        <f>IF(AND('Sub Jumlah Dana DIPA'!O7=1,SUM('Sub Jumlah Dana DIPA'!Q7:AD7)&gt;0),DIPA!C8*'Sub Dana DIPA'!$C$2,IF(AND('Sub Jumlah Dana DIPA'!O7=1,'Sub Jumlah Dana DIPA'!AC7=0),DIPA!C8,0))</f>
        <v>0</v>
      </c>
      <c r="Q11" s="31">
        <f>IF(AND('Sub Jumlah Dana DIPA'!P7=1,SUM('Sub Jumlah Dana DIPA'!Q7:AD7)&gt;0),DIPA!C8*'Sub Dana DIPA'!$C$2,IF(AND('Sub Jumlah Dana DIPA'!P7=1,'Sub Jumlah Dana DIPA'!AD7=0),DIPA!C8,0))</f>
        <v>0</v>
      </c>
      <c r="R11" s="31">
        <f>IF(SUM('Sub Jumlah Dana DIPA'!Q7:AD7)&gt;0,('Sub Jumlah Dana DIPA'!Q7/SUM('Sub Jumlah Dana DIPA'!Q7:AD7))*$C$3*DIPA!C8,0)</f>
        <v>0</v>
      </c>
      <c r="S11" s="31">
        <f>IF(SUM('Sub Jumlah Dana DIPA'!Q7:AD7)&gt;0,('Sub Jumlah Dana DIPA'!R7/SUM('Sub Jumlah Dana DIPA'!Q7:AD7))*$C$3*DIPA!C8,0)</f>
        <v>0</v>
      </c>
      <c r="T11" s="31">
        <f>IF(SUM('Sub Jumlah Dana DIPA'!Q7:AD7)&gt;0,('Sub Jumlah Dana DIPA'!S7/SUM('Sub Jumlah Dana DIPA'!Q7:AD7))*$C$3*DIPA!C8,0)</f>
        <v>2500000</v>
      </c>
      <c r="U11" s="31">
        <f>IF(SUM('Sub Jumlah Dana DIPA'!Q7:AD7)&gt;0,('Sub Jumlah Dana DIPA'!T7/SUM('Sub Jumlah Dana DIPA'!Q7:AD7))*$C$3*DIPA!C8,0)</f>
        <v>0</v>
      </c>
      <c r="V11" s="31">
        <f>IF(SUM('Sub Jumlah Dana DIPA'!Q7:AD7)&gt;0,('Sub Jumlah Dana DIPA'!U7/SUM('Sub Jumlah Dana DIPA'!Q7:AD7))*$C$3*DIPA!C8,0)</f>
        <v>0</v>
      </c>
      <c r="W11" s="31">
        <f>IF(SUM('Sub Jumlah Dana DIPA'!Q7:AD7)&gt;0,('Sub Jumlah Dana DIPA'!V7/SUM('Sub Jumlah Dana DIPA'!Q7:AD7))*$C$3*DIPA!C8,0)</f>
        <v>2500000</v>
      </c>
      <c r="X11" s="31">
        <f>IF(SUM('Sub Jumlah Dana DIPA'!Q7:AD7)&gt;0,('Sub Jumlah Dana DIPA'!W7/SUM('Sub Jumlah Dana DIPA'!Q7:AD7))*$C$3*DIPA!C8,0)</f>
        <v>0</v>
      </c>
      <c r="Y11" s="31">
        <f>IF(SUM('Sub Jumlah Dana DIPA'!Q7:AD7)&gt;0,('Sub Jumlah Dana DIPA'!X7/SUM('Sub Jumlah Dana DIPA'!Q7:AD7))*$C$3*DIPA!C8,0)</f>
        <v>0</v>
      </c>
      <c r="Z11" s="31">
        <f>IF(SUM('Sub Jumlah Dana DIPA'!Q7:AD7)&gt;0,('Sub Jumlah Dana DIPA'!Y7/SUM('Sub Jumlah Dana DIPA'!Q7:AD7))*$C$3*DIPA!C8,0)</f>
        <v>0</v>
      </c>
      <c r="AA11" s="31">
        <f>IF(SUM('Sub Jumlah Dana DIPA'!Q7:AD7)&gt;0,('Sub Jumlah Dana DIPA'!Z7/SUM('Sub Jumlah Dana DIPA'!Q7:AD7))*$C$3*DIPA!C8,0)</f>
        <v>0</v>
      </c>
      <c r="AB11" s="31">
        <f>IF(SUM('Sub Jumlah Dana DIPA'!Q7:AD7)&gt;0,('Sub Jumlah Dana DIPA'!AA7/SUM('Sub Jumlah Dana DIPA'!Q7:AD7))*$C$3*DIPA!C8,0)</f>
        <v>0</v>
      </c>
      <c r="AC11" s="31">
        <f>IF(SUM('Sub Jumlah Dana DIPA'!Q7:AD7)&gt;0,('Sub Jumlah Dana DIPA'!AB7/SUM('Sub Jumlah Dana DIPA'!Q7:AD7))*$C$3*DIPA!C8,0)</f>
        <v>0</v>
      </c>
      <c r="AD11" s="31">
        <f>IF(SUM('Sub Jumlah Dana DIPA'!Q7:AD7)&gt;0,('Sub Jumlah Dana DIPA'!AC7/SUM('Sub Jumlah Dana DIPA'!Q7:AD7))*$C$3*DIPA!C8,0)</f>
        <v>0</v>
      </c>
      <c r="AE11" s="31">
        <f>IF(SUM('Sub Jumlah Dana DIPA'!Q7:AD7)&gt;0,('Sub Jumlah Dana DIPA'!AD7/SUM('Sub Jumlah Dana DIPA'!Q7:AD7))*$C$3*DIPA!C8,0)</f>
        <v>0</v>
      </c>
    </row>
    <row r="12" spans="1:32" ht="30" x14ac:dyDescent="0.25">
      <c r="A12" s="65">
        <f t="shared" si="2"/>
        <v>6</v>
      </c>
      <c r="B12" s="3" t="str">
        <f>DIPA!B9</f>
        <v>Perancangan Fish Aggregating Devices (FAD) Sekaligus Sebagai Liferaft Untuk Mendukung Kapal Ikan Berkelanjutan Di Indonesia</v>
      </c>
      <c r="C12" s="32" t="str">
        <f>IF(SUM(D12:AE12)=DIPA!C9,"Oke","Ada Kesalahan")</f>
        <v>Oke</v>
      </c>
      <c r="D12" s="31">
        <f>IF(AND('Sub Jumlah Dana DIPA'!C8=1,SUM('Sub Jumlah Dana DIPA'!Q8:AD8)&gt;0),DIPA!C9*'Sub Dana DIPA'!$C$2,IF(AND('Sub Jumlah Dana DIPA'!C8=1,'Sub Jumlah Dana DIPA'!Q8=0),DIPA!C9,0))</f>
        <v>7500000</v>
      </c>
      <c r="E12" s="31">
        <f>IF(AND('Sub Jumlah Dana DIPA'!D8=1,SUM('Sub Jumlah Dana DIPA'!Q8:AD8)&gt;0),DIPA!C9*'Sub Dana DIPA'!$C$2,IF(AND('Sub Jumlah Dana DIPA'!D8=1,'Sub Jumlah Dana DIPA'!R8=0),DIPA!C9,0))</f>
        <v>0</v>
      </c>
      <c r="F12" s="31">
        <f>IF(AND('Sub Jumlah Dana DIPA'!E8=1,SUM('Sub Jumlah Dana DIPA'!Q8:AD8)&gt;0),DIPA!C9*'Sub Dana DIPA'!$C$2,IF(AND('Sub Jumlah Dana DIPA'!E8=1,'Sub Jumlah Dana DIPA'!S8=0),DIPA!C9,0))</f>
        <v>0</v>
      </c>
      <c r="G12" s="31">
        <f>IF(AND('Sub Jumlah Dana DIPA'!F8=1,SUM('Sub Jumlah Dana DIPA'!Q8:AD8)&gt;0),DIPA!C9*'Sub Dana DIPA'!$C$2,IF(AND('Sub Jumlah Dana DIPA'!F8=1,'Sub Jumlah Dana DIPA'!S8=0),DIPA!C9,0))</f>
        <v>0</v>
      </c>
      <c r="H12" s="31">
        <f>IF(AND('Sub Jumlah Dana DIPA'!G8=1,SUM('Sub Jumlah Dana DIPA'!Q8:AD8)&gt;0),DIPA!C9*'Sub Dana DIPA'!$C$2,IF(AND('Sub Jumlah Dana DIPA'!G8=1,'Sub Jumlah Dana DIPA'!U8=0),DIPA!C9,0))</f>
        <v>0</v>
      </c>
      <c r="I12" s="31">
        <f>IF(AND('Sub Jumlah Dana DIPA'!H8=1,SUM('Sub Jumlah Dana DIPA'!Q8:AD8)&gt;0),DIPA!C9*'Sub Dana DIPA'!$C$2,IF(AND('Sub Jumlah Dana DIPA'!H8=1,'Sub Jumlah Dana DIPA'!V8=0),DIPA!C9,0))</f>
        <v>0</v>
      </c>
      <c r="J12" s="31">
        <f>IF(AND('Sub Jumlah Dana DIPA'!I8=1,SUM('Sub Jumlah Dana DIPA'!Q8:AD8)&gt;0),DIPA!C9*'Sub Dana DIPA'!$C$2,IF(AND('Sub Jumlah Dana DIPA'!I8=1,'Sub Jumlah Dana DIPA'!W8=0),DIPA!C9,0))</f>
        <v>0</v>
      </c>
      <c r="K12" s="31">
        <f>IF(AND('Sub Jumlah Dana DIPA'!J8=1,SUM('Sub Jumlah Dana DIPA'!Q8:AD8)&gt;0),DIPA!C9*'Sub Dana DIPA'!$C$2,IF(AND('Sub Jumlah Dana DIPA'!J8=1,'Sub Jumlah Dana DIPA'!X8=0),DIPA!C9,0))</f>
        <v>0</v>
      </c>
      <c r="L12" s="31">
        <f>IF(AND('Sub Jumlah Dana DIPA'!K8=1,SUM('Sub Jumlah Dana DIPA'!Q8:AD8)&gt;0),DIPA!C9*'Sub Dana DIPA'!$C$2,IF(AND('Sub Jumlah Dana DIPA'!K8=1,'Sub Jumlah Dana DIPA'!Y8=0),DIPA!C9,0))</f>
        <v>0</v>
      </c>
      <c r="M12" s="31">
        <f>IF(AND('Sub Jumlah Dana DIPA'!L8=1,SUM('Sub Jumlah Dana DIPA'!Q8:AD8)&gt;0),DIPA!C9*'Sub Dana DIPA'!$C$2,IF(AND('Sub Jumlah Dana DIPA'!L8=1,'Sub Jumlah Dana DIPA'!Z8=0),DIPA!C9,0))</f>
        <v>0</v>
      </c>
      <c r="N12" s="31">
        <f>IF(AND('Sub Jumlah Dana DIPA'!M8=1,SUM('Sub Jumlah Dana DIPA'!Q8:AD8)&gt;0),DIPA!C9*'Sub Dana DIPA'!$C$2,IF(AND('Sub Jumlah Dana DIPA'!M8=1,'Sub Jumlah Dana DIPA'!AA8=0),DIPA!C9,0))</f>
        <v>0</v>
      </c>
      <c r="O12" s="31">
        <f>IF(AND('Sub Jumlah Dana DIPA'!N8=1,SUM('Sub Jumlah Dana DIPA'!Q8:AD8)&gt;0),DIPA!C9*'Sub Dana DIPA'!$C$2,IF(AND('Sub Jumlah Dana DIPA'!N8=1,'Sub Jumlah Dana DIPA'!AB8=0),DIPA!C9,0))</f>
        <v>0</v>
      </c>
      <c r="P12" s="31">
        <f>IF(AND('Sub Jumlah Dana DIPA'!O8=1,SUM('Sub Jumlah Dana DIPA'!Q8:AD8)&gt;0),DIPA!C9*'Sub Dana DIPA'!$C$2,IF(AND('Sub Jumlah Dana DIPA'!O8=1,'Sub Jumlah Dana DIPA'!AC8=0),DIPA!C9,0))</f>
        <v>0</v>
      </c>
      <c r="Q12" s="31">
        <f>IF(AND('Sub Jumlah Dana DIPA'!P8=1,SUM('Sub Jumlah Dana DIPA'!Q8:AD8)&gt;0),DIPA!C9*'Sub Dana DIPA'!$C$2,IF(AND('Sub Jumlah Dana DIPA'!P8=1,'Sub Jumlah Dana DIPA'!AD8=0),DIPA!C9,0))</f>
        <v>0</v>
      </c>
      <c r="R12" s="31">
        <f>IF(SUM('Sub Jumlah Dana DIPA'!Q8:AD8)&gt;0,('Sub Jumlah Dana DIPA'!Q8/SUM('Sub Jumlah Dana DIPA'!Q8:AD8))*$C$3*DIPA!C9,0)</f>
        <v>0</v>
      </c>
      <c r="S12" s="31">
        <f>IF(SUM('Sub Jumlah Dana DIPA'!Q8:AD8)&gt;0,('Sub Jumlah Dana DIPA'!R8/SUM('Sub Jumlah Dana DIPA'!Q8:AD8))*$C$3*DIPA!C9,0)</f>
        <v>1666666.6666666667</v>
      </c>
      <c r="T12" s="31">
        <f>IF(SUM('Sub Jumlah Dana DIPA'!Q8:AD8)&gt;0,('Sub Jumlah Dana DIPA'!S8/SUM('Sub Jumlah Dana DIPA'!Q8:AD8))*$C$3*DIPA!C9,0)</f>
        <v>0</v>
      </c>
      <c r="U12" s="31">
        <f>IF(SUM('Sub Jumlah Dana DIPA'!Q8:AD8)&gt;0,('Sub Jumlah Dana DIPA'!T8/SUM('Sub Jumlah Dana DIPA'!Q8:AD8))*$C$3*DIPA!C9,0)</f>
        <v>1666666.6666666667</v>
      </c>
      <c r="V12" s="31">
        <f>IF(SUM('Sub Jumlah Dana DIPA'!Q8:AD8)&gt;0,('Sub Jumlah Dana DIPA'!U8/SUM('Sub Jumlah Dana DIPA'!Q8:AD8))*$C$3*DIPA!C9,0)</f>
        <v>0</v>
      </c>
      <c r="W12" s="31">
        <f>IF(SUM('Sub Jumlah Dana DIPA'!Q8:AD8)&gt;0,('Sub Jumlah Dana DIPA'!V8/SUM('Sub Jumlah Dana DIPA'!Q8:AD8))*$C$3*DIPA!C9,0)</f>
        <v>1666666.6666666667</v>
      </c>
      <c r="X12" s="31">
        <f>IF(SUM('Sub Jumlah Dana DIPA'!Q8:AD8)&gt;0,('Sub Jumlah Dana DIPA'!W8/SUM('Sub Jumlah Dana DIPA'!Q8:AD8))*$C$3*DIPA!C9,0)</f>
        <v>0</v>
      </c>
      <c r="Y12" s="31">
        <f>IF(SUM('Sub Jumlah Dana DIPA'!Q8:AD8)&gt;0,('Sub Jumlah Dana DIPA'!X8/SUM('Sub Jumlah Dana DIPA'!Q8:AD8))*$C$3*DIPA!C9,0)</f>
        <v>0</v>
      </c>
      <c r="Z12" s="31">
        <f>IF(SUM('Sub Jumlah Dana DIPA'!Q8:AD8)&gt;0,('Sub Jumlah Dana DIPA'!Y8/SUM('Sub Jumlah Dana DIPA'!Q8:AD8))*$C$3*DIPA!C9,0)</f>
        <v>0</v>
      </c>
      <c r="AA12" s="31">
        <f>IF(SUM('Sub Jumlah Dana DIPA'!Q8:AD8)&gt;0,('Sub Jumlah Dana DIPA'!Z8/SUM('Sub Jumlah Dana DIPA'!Q8:AD8))*$C$3*DIPA!C9,0)</f>
        <v>0</v>
      </c>
      <c r="AB12" s="31">
        <f>IF(SUM('Sub Jumlah Dana DIPA'!Q8:AD8)&gt;0,('Sub Jumlah Dana DIPA'!AA8/SUM('Sub Jumlah Dana DIPA'!Q8:AD8))*$C$3*DIPA!C9,0)</f>
        <v>0</v>
      </c>
      <c r="AC12" s="31">
        <f>IF(SUM('Sub Jumlah Dana DIPA'!Q8:AD8)&gt;0,('Sub Jumlah Dana DIPA'!AB8/SUM('Sub Jumlah Dana DIPA'!Q8:AD8))*$C$3*DIPA!C9,0)</f>
        <v>0</v>
      </c>
      <c r="AD12" s="31">
        <f>IF(SUM('Sub Jumlah Dana DIPA'!Q8:AD8)&gt;0,('Sub Jumlah Dana DIPA'!AC8/SUM('Sub Jumlah Dana DIPA'!Q8:AD8))*$C$3*DIPA!C9,0)</f>
        <v>0</v>
      </c>
      <c r="AE12" s="31">
        <f>IF(SUM('Sub Jumlah Dana DIPA'!Q8:AD8)&gt;0,('Sub Jumlah Dana DIPA'!AD8/SUM('Sub Jumlah Dana DIPA'!Q8:AD8))*$C$3*DIPA!C9,0)</f>
        <v>0</v>
      </c>
    </row>
    <row r="13" spans="1:32" ht="30" x14ac:dyDescent="0.25">
      <c r="A13" s="65">
        <f t="shared" si="2"/>
        <v>7</v>
      </c>
      <c r="B13" s="3" t="str">
        <f>DIPA!B10</f>
        <v>Analisa Kelayakan Penggunaan Bahan Pvc Sebagai Pengganti Kayu Pada Pembuatan Kapal Nelayan Tradisional</v>
      </c>
      <c r="C13" s="32" t="str">
        <f>IF(SUM(D13:AE13)=DIPA!C10,"Oke","Ada Kesalahan")</f>
        <v>Oke</v>
      </c>
      <c r="D13" s="31">
        <f>IF(AND('Sub Jumlah Dana DIPA'!C9=1,SUM('Sub Jumlah Dana DIPA'!Q9:AD9)&gt;0),DIPA!C10*'Sub Dana DIPA'!$C$2,IF(AND('Sub Jumlah Dana DIPA'!C9=1,'Sub Jumlah Dana DIPA'!Q9=0),DIPA!C10,0))</f>
        <v>0</v>
      </c>
      <c r="E13" s="31">
        <f>IF(AND('Sub Jumlah Dana DIPA'!D9=1,SUM('Sub Jumlah Dana DIPA'!Q9:AD9)&gt;0),DIPA!C10*'Sub Dana DIPA'!$C$2,IF(AND('Sub Jumlah Dana DIPA'!D9=1,'Sub Jumlah Dana DIPA'!R9=0),DIPA!C10,0))</f>
        <v>0</v>
      </c>
      <c r="F13" s="31">
        <f>IF(AND('Sub Jumlah Dana DIPA'!E9=1,SUM('Sub Jumlah Dana DIPA'!Q9:AD9)&gt;0),DIPA!C10*'Sub Dana DIPA'!$C$2,IF(AND('Sub Jumlah Dana DIPA'!E9=1,'Sub Jumlah Dana DIPA'!S9=0),DIPA!C10,0))</f>
        <v>0</v>
      </c>
      <c r="G13" s="31">
        <f>IF(AND('Sub Jumlah Dana DIPA'!F9=1,SUM('Sub Jumlah Dana DIPA'!Q9:AD9)&gt;0),DIPA!C10*'Sub Dana DIPA'!$C$2,IF(AND('Sub Jumlah Dana DIPA'!F9=1,'Sub Jumlah Dana DIPA'!S9=0),DIPA!C10,0))</f>
        <v>0</v>
      </c>
      <c r="H13" s="31">
        <f>IF(AND('Sub Jumlah Dana DIPA'!G9=1,SUM('Sub Jumlah Dana DIPA'!Q9:AD9)&gt;0),DIPA!C10*'Sub Dana DIPA'!$C$2,IF(AND('Sub Jumlah Dana DIPA'!G9=1,'Sub Jumlah Dana DIPA'!U9=0),DIPA!C10,0))</f>
        <v>0</v>
      </c>
      <c r="I13" s="31">
        <f>IF(AND('Sub Jumlah Dana DIPA'!H9=1,SUM('Sub Jumlah Dana DIPA'!Q9:AD9)&gt;0),DIPA!C10*'Sub Dana DIPA'!$C$2,IF(AND('Sub Jumlah Dana DIPA'!H9=1,'Sub Jumlah Dana DIPA'!V9=0),DIPA!C10,0))</f>
        <v>0</v>
      </c>
      <c r="J13" s="31">
        <f>IF(AND('Sub Jumlah Dana DIPA'!I9=1,SUM('Sub Jumlah Dana DIPA'!Q9:AD9)&gt;0),DIPA!C10*'Sub Dana DIPA'!$C$2,IF(AND('Sub Jumlah Dana DIPA'!I9=1,'Sub Jumlah Dana DIPA'!W9=0),DIPA!C10,0))</f>
        <v>0</v>
      </c>
      <c r="K13" s="31">
        <f>IF(AND('Sub Jumlah Dana DIPA'!J9=1,SUM('Sub Jumlah Dana DIPA'!Q9:AD9)&gt;0),DIPA!C10*'Sub Dana DIPA'!$C$2,IF(AND('Sub Jumlah Dana DIPA'!J9=1,'Sub Jumlah Dana DIPA'!X9=0),DIPA!C10,0))</f>
        <v>7500000</v>
      </c>
      <c r="L13" s="31">
        <f>IF(AND('Sub Jumlah Dana DIPA'!K9=1,SUM('Sub Jumlah Dana DIPA'!Q9:AD9)&gt;0),DIPA!C10*'Sub Dana DIPA'!$C$2,IF(AND('Sub Jumlah Dana DIPA'!K9=1,'Sub Jumlah Dana DIPA'!Y9=0),DIPA!C10,0))</f>
        <v>0</v>
      </c>
      <c r="M13" s="31">
        <f>IF(AND('Sub Jumlah Dana DIPA'!L9=1,SUM('Sub Jumlah Dana DIPA'!Q9:AD9)&gt;0),DIPA!C10*'Sub Dana DIPA'!$C$2,IF(AND('Sub Jumlah Dana DIPA'!L9=1,'Sub Jumlah Dana DIPA'!Z9=0),DIPA!C10,0))</f>
        <v>0</v>
      </c>
      <c r="N13" s="31">
        <f>IF(AND('Sub Jumlah Dana DIPA'!M9=1,SUM('Sub Jumlah Dana DIPA'!Q9:AD9)&gt;0),DIPA!C10*'Sub Dana DIPA'!$C$2,IF(AND('Sub Jumlah Dana DIPA'!M9=1,'Sub Jumlah Dana DIPA'!AA9=0),DIPA!C10,0))</f>
        <v>0</v>
      </c>
      <c r="O13" s="31">
        <f>IF(AND('Sub Jumlah Dana DIPA'!N9=1,SUM('Sub Jumlah Dana DIPA'!Q9:AD9)&gt;0),DIPA!C10*'Sub Dana DIPA'!$C$2,IF(AND('Sub Jumlah Dana DIPA'!N9=1,'Sub Jumlah Dana DIPA'!AB9=0),DIPA!C10,0))</f>
        <v>0</v>
      </c>
      <c r="P13" s="31">
        <f>IF(AND('Sub Jumlah Dana DIPA'!O9=1,SUM('Sub Jumlah Dana DIPA'!Q9:AD9)&gt;0),DIPA!C10*'Sub Dana DIPA'!$C$2,IF(AND('Sub Jumlah Dana DIPA'!O9=1,'Sub Jumlah Dana DIPA'!AC9=0),DIPA!C10,0))</f>
        <v>0</v>
      </c>
      <c r="Q13" s="31">
        <f>IF(AND('Sub Jumlah Dana DIPA'!P9=1,SUM('Sub Jumlah Dana DIPA'!Q9:AD9)&gt;0),DIPA!C10*'Sub Dana DIPA'!$C$2,IF(AND('Sub Jumlah Dana DIPA'!P9=1,'Sub Jumlah Dana DIPA'!AD9=0),DIPA!C10,0))</f>
        <v>0</v>
      </c>
      <c r="R13" s="31">
        <f>IF(SUM('Sub Jumlah Dana DIPA'!Q9:AD9)&gt;0,('Sub Jumlah Dana DIPA'!Q9/SUM('Sub Jumlah Dana DIPA'!Q9:AD9))*$C$3*DIPA!C10,0)</f>
        <v>0</v>
      </c>
      <c r="S13" s="31">
        <f>IF(SUM('Sub Jumlah Dana DIPA'!Q9:AD9)&gt;0,('Sub Jumlah Dana DIPA'!R9/SUM('Sub Jumlah Dana DIPA'!Q9:AD9))*$C$3*DIPA!C10,0)</f>
        <v>0</v>
      </c>
      <c r="T13" s="31">
        <f>IF(SUM('Sub Jumlah Dana DIPA'!Q9:AD9)&gt;0,('Sub Jumlah Dana DIPA'!S9/SUM('Sub Jumlah Dana DIPA'!Q9:AD9))*$C$3*DIPA!C10,0)</f>
        <v>0</v>
      </c>
      <c r="U13" s="31">
        <f>IF(SUM('Sub Jumlah Dana DIPA'!Q9:AD9)&gt;0,('Sub Jumlah Dana DIPA'!T9/SUM('Sub Jumlah Dana DIPA'!Q9:AD9))*$C$3*DIPA!C10,0)</f>
        <v>0</v>
      </c>
      <c r="V13" s="31">
        <f>IF(SUM('Sub Jumlah Dana DIPA'!Q9:AD9)&gt;0,('Sub Jumlah Dana DIPA'!U9/SUM('Sub Jumlah Dana DIPA'!Q9:AD9))*$C$3*DIPA!C10,0)</f>
        <v>0</v>
      </c>
      <c r="W13" s="31">
        <f>IF(SUM('Sub Jumlah Dana DIPA'!Q9:AD9)&gt;0,('Sub Jumlah Dana DIPA'!V9/SUM('Sub Jumlah Dana DIPA'!Q9:AD9))*$C$3*DIPA!C10,0)</f>
        <v>0</v>
      </c>
      <c r="X13" s="31">
        <f>IF(SUM('Sub Jumlah Dana DIPA'!Q9:AD9)&gt;0,('Sub Jumlah Dana DIPA'!W9/SUM('Sub Jumlah Dana DIPA'!Q9:AD9))*$C$3*DIPA!C10,0)</f>
        <v>0</v>
      </c>
      <c r="Y13" s="31">
        <f>IF(SUM('Sub Jumlah Dana DIPA'!Q9:AD9)&gt;0,('Sub Jumlah Dana DIPA'!X9/SUM('Sub Jumlah Dana DIPA'!Q9:AD9))*$C$3*DIPA!C10,0)</f>
        <v>2500000</v>
      </c>
      <c r="Z13" s="31">
        <f>IF(SUM('Sub Jumlah Dana DIPA'!Q9:AD9)&gt;0,('Sub Jumlah Dana DIPA'!Y9/SUM('Sub Jumlah Dana DIPA'!Q9:AD9))*$C$3*DIPA!C10,0)</f>
        <v>0</v>
      </c>
      <c r="AA13" s="31">
        <f>IF(SUM('Sub Jumlah Dana DIPA'!Q9:AD9)&gt;0,('Sub Jumlah Dana DIPA'!Z9/SUM('Sub Jumlah Dana DIPA'!Q9:AD9))*$C$3*DIPA!C10,0)</f>
        <v>0</v>
      </c>
      <c r="AB13" s="31">
        <f>IF(SUM('Sub Jumlah Dana DIPA'!Q9:AD9)&gt;0,('Sub Jumlah Dana DIPA'!AA9/SUM('Sub Jumlah Dana DIPA'!Q9:AD9))*$C$3*DIPA!C10,0)</f>
        <v>1250000</v>
      </c>
      <c r="AC13" s="31">
        <f>IF(SUM('Sub Jumlah Dana DIPA'!Q9:AD9)&gt;0,('Sub Jumlah Dana DIPA'!AB9/SUM('Sub Jumlah Dana DIPA'!Q9:AD9))*$C$3*DIPA!C10,0)</f>
        <v>0</v>
      </c>
      <c r="AD13" s="31">
        <f>IF(SUM('Sub Jumlah Dana DIPA'!Q9:AD9)&gt;0,('Sub Jumlah Dana DIPA'!AC9/SUM('Sub Jumlah Dana DIPA'!Q9:AD9))*$C$3*DIPA!C10,0)</f>
        <v>0</v>
      </c>
      <c r="AE13" s="31">
        <f>IF(SUM('Sub Jumlah Dana DIPA'!Q9:AD9)&gt;0,('Sub Jumlah Dana DIPA'!AD9/SUM('Sub Jumlah Dana DIPA'!Q9:AD9))*$C$3*DIPA!C10,0)</f>
        <v>1250000</v>
      </c>
    </row>
    <row r="14" spans="1:32" ht="30" x14ac:dyDescent="0.25">
      <c r="A14" s="65">
        <f t="shared" si="2"/>
        <v>8</v>
      </c>
      <c r="B14" s="3" t="str">
        <f>DIPA!B11</f>
        <v>Kajian Eksperimental Pengaruh Tekanan Injektor Pada Penggunaan Bahan Bakar Solar Dari Daur Ulang Minyak Pelumas Bekas Terhadap Unjuk Kerja Four Stroke Small Marine Diesel Engine</v>
      </c>
      <c r="C14" s="32" t="str">
        <f>IF(SUM(D14:AE14)=DIPA!C11,"Oke","Ada Kesalahan")</f>
        <v>Oke</v>
      </c>
      <c r="D14" s="31">
        <f>IF(AND('Sub Jumlah Dana DIPA'!C10=1,SUM('Sub Jumlah Dana DIPA'!Q10:AD10)&gt;0),DIPA!C11*'Sub Dana DIPA'!$C$2,IF(AND('Sub Jumlah Dana DIPA'!C10=1,'Sub Jumlah Dana DIPA'!Q10=0),DIPA!C11,0))</f>
        <v>0</v>
      </c>
      <c r="E14" s="31">
        <f>IF(AND('Sub Jumlah Dana DIPA'!D10=1,SUM('Sub Jumlah Dana DIPA'!Q10:AD10)&gt;0),DIPA!C11*'Sub Dana DIPA'!$C$2,IF(AND('Sub Jumlah Dana DIPA'!D10=1,'Sub Jumlah Dana DIPA'!R10=0),DIPA!C11,0))</f>
        <v>0</v>
      </c>
      <c r="F14" s="31">
        <f>IF(AND('Sub Jumlah Dana DIPA'!E10=1,SUM('Sub Jumlah Dana DIPA'!Q10:AD10)&gt;0),DIPA!C11*'Sub Dana DIPA'!$C$2,IF(AND('Sub Jumlah Dana DIPA'!E10=1,'Sub Jumlah Dana DIPA'!S10=0),DIPA!C11,0))</f>
        <v>7500000</v>
      </c>
      <c r="G14" s="31">
        <f>IF(AND('Sub Jumlah Dana DIPA'!F10=1,SUM('Sub Jumlah Dana DIPA'!Q10:AD10)&gt;0),DIPA!C11*'Sub Dana DIPA'!$C$2,IF(AND('Sub Jumlah Dana DIPA'!F10=1,'Sub Jumlah Dana DIPA'!S10=0),DIPA!C11,0))</f>
        <v>0</v>
      </c>
      <c r="H14" s="31">
        <f>IF(AND('Sub Jumlah Dana DIPA'!G10=1,SUM('Sub Jumlah Dana DIPA'!Q10:AD10)&gt;0),DIPA!C11*'Sub Dana DIPA'!$C$2,IF(AND('Sub Jumlah Dana DIPA'!G10=1,'Sub Jumlah Dana DIPA'!U10=0),DIPA!C11,0))</f>
        <v>0</v>
      </c>
      <c r="I14" s="31">
        <f>IF(AND('Sub Jumlah Dana DIPA'!H10=1,SUM('Sub Jumlah Dana DIPA'!Q10:AD10)&gt;0),DIPA!C11*'Sub Dana DIPA'!$C$2,IF(AND('Sub Jumlah Dana DIPA'!H10=1,'Sub Jumlah Dana DIPA'!V10=0),DIPA!C11,0))</f>
        <v>0</v>
      </c>
      <c r="J14" s="31">
        <f>IF(AND('Sub Jumlah Dana DIPA'!I10=1,SUM('Sub Jumlah Dana DIPA'!Q10:AD10)&gt;0),DIPA!C11*'Sub Dana DIPA'!$C$2,IF(AND('Sub Jumlah Dana DIPA'!I10=1,'Sub Jumlah Dana DIPA'!W10=0),DIPA!C11,0))</f>
        <v>0</v>
      </c>
      <c r="K14" s="31">
        <f>IF(AND('Sub Jumlah Dana DIPA'!J10=1,SUM('Sub Jumlah Dana DIPA'!Q10:AD10)&gt;0),DIPA!C11*'Sub Dana DIPA'!$C$2,IF(AND('Sub Jumlah Dana DIPA'!J10=1,'Sub Jumlah Dana DIPA'!X10=0),DIPA!C11,0))</f>
        <v>0</v>
      </c>
      <c r="L14" s="31">
        <f>IF(AND('Sub Jumlah Dana DIPA'!K10=1,SUM('Sub Jumlah Dana DIPA'!Q10:AD10)&gt;0),DIPA!C11*'Sub Dana DIPA'!$C$2,IF(AND('Sub Jumlah Dana DIPA'!K10=1,'Sub Jumlah Dana DIPA'!Y10=0),DIPA!C11,0))</f>
        <v>0</v>
      </c>
      <c r="M14" s="31">
        <f>IF(AND('Sub Jumlah Dana DIPA'!L10=1,SUM('Sub Jumlah Dana DIPA'!Q10:AD10)&gt;0),DIPA!C11*'Sub Dana DIPA'!$C$2,IF(AND('Sub Jumlah Dana DIPA'!L10=1,'Sub Jumlah Dana DIPA'!Z10=0),DIPA!C11,0))</f>
        <v>0</v>
      </c>
      <c r="N14" s="31">
        <f>IF(AND('Sub Jumlah Dana DIPA'!M10=1,SUM('Sub Jumlah Dana DIPA'!Q10:AD10)&gt;0),DIPA!C11*'Sub Dana DIPA'!$C$2,IF(AND('Sub Jumlah Dana DIPA'!M10=1,'Sub Jumlah Dana DIPA'!AA10=0),DIPA!C11,0))</f>
        <v>0</v>
      </c>
      <c r="O14" s="31">
        <f>IF(AND('Sub Jumlah Dana DIPA'!N10=1,SUM('Sub Jumlah Dana DIPA'!Q10:AD10)&gt;0),DIPA!C11*'Sub Dana DIPA'!$C$2,IF(AND('Sub Jumlah Dana DIPA'!N10=1,'Sub Jumlah Dana DIPA'!AB10=0),DIPA!C11,0))</f>
        <v>0</v>
      </c>
      <c r="P14" s="31">
        <f>IF(AND('Sub Jumlah Dana DIPA'!O10=1,SUM('Sub Jumlah Dana DIPA'!Q10:AD10)&gt;0),DIPA!C11*'Sub Dana DIPA'!$C$2,IF(AND('Sub Jumlah Dana DIPA'!O10=1,'Sub Jumlah Dana DIPA'!AC10=0),DIPA!C11,0))</f>
        <v>0</v>
      </c>
      <c r="Q14" s="31">
        <f>IF(AND('Sub Jumlah Dana DIPA'!P10=1,SUM('Sub Jumlah Dana DIPA'!Q10:AD10)&gt;0),DIPA!C11*'Sub Dana DIPA'!$C$2,IF(AND('Sub Jumlah Dana DIPA'!P10=1,'Sub Jumlah Dana DIPA'!AD10=0),DIPA!C11,0))</f>
        <v>0</v>
      </c>
      <c r="R14" s="31">
        <f>IF(SUM('Sub Jumlah Dana DIPA'!Q10:AD10)&gt;0,('Sub Jumlah Dana DIPA'!Q10/SUM('Sub Jumlah Dana DIPA'!Q10:AD10))*$C$3*DIPA!C11,0)</f>
        <v>0</v>
      </c>
      <c r="S14" s="31">
        <f>IF(SUM('Sub Jumlah Dana DIPA'!Q10:AD10)&gt;0,('Sub Jumlah Dana DIPA'!R10/SUM('Sub Jumlah Dana DIPA'!Q10:AD10))*$C$3*DIPA!C11,0)</f>
        <v>0</v>
      </c>
      <c r="T14" s="31">
        <f>IF(SUM('Sub Jumlah Dana DIPA'!Q10:AD10)&gt;0,('Sub Jumlah Dana DIPA'!S10/SUM('Sub Jumlah Dana DIPA'!Q10:AD10))*$C$3*DIPA!C11,0)</f>
        <v>2500000</v>
      </c>
      <c r="U14" s="31">
        <f>IF(SUM('Sub Jumlah Dana DIPA'!Q10:AD10)&gt;0,('Sub Jumlah Dana DIPA'!T10/SUM('Sub Jumlah Dana DIPA'!Q10:AD10))*$C$3*DIPA!C11,0)</f>
        <v>0</v>
      </c>
      <c r="V14" s="31">
        <f>IF(SUM('Sub Jumlah Dana DIPA'!Q10:AD10)&gt;0,('Sub Jumlah Dana DIPA'!U10/SUM('Sub Jumlah Dana DIPA'!Q10:AD10))*$C$3*DIPA!C11,0)</f>
        <v>0</v>
      </c>
      <c r="W14" s="31">
        <f>IF(SUM('Sub Jumlah Dana DIPA'!Q10:AD10)&gt;0,('Sub Jumlah Dana DIPA'!V10/SUM('Sub Jumlah Dana DIPA'!Q10:AD10))*$C$3*DIPA!C11,0)</f>
        <v>0</v>
      </c>
      <c r="X14" s="31">
        <f>IF(SUM('Sub Jumlah Dana DIPA'!Q10:AD10)&gt;0,('Sub Jumlah Dana DIPA'!W10/SUM('Sub Jumlah Dana DIPA'!Q10:AD10))*$C$3*DIPA!C11,0)</f>
        <v>0</v>
      </c>
      <c r="Y14" s="31">
        <f>IF(SUM('Sub Jumlah Dana DIPA'!Q10:AD10)&gt;0,('Sub Jumlah Dana DIPA'!X10/SUM('Sub Jumlah Dana DIPA'!Q10:AD10))*$C$3*DIPA!C11,0)</f>
        <v>1250000</v>
      </c>
      <c r="Z14" s="31">
        <f>IF(SUM('Sub Jumlah Dana DIPA'!Q10:AD10)&gt;0,('Sub Jumlah Dana DIPA'!Y10/SUM('Sub Jumlah Dana DIPA'!Q10:AD10))*$C$3*DIPA!C11,0)</f>
        <v>0</v>
      </c>
      <c r="AA14" s="31">
        <f>IF(SUM('Sub Jumlah Dana DIPA'!Q10:AD10)&gt;0,('Sub Jumlah Dana DIPA'!Z10/SUM('Sub Jumlah Dana DIPA'!Q10:AD10))*$C$3*DIPA!C11,0)</f>
        <v>0</v>
      </c>
      <c r="AB14" s="31">
        <f>IF(SUM('Sub Jumlah Dana DIPA'!Q10:AD10)&gt;0,('Sub Jumlah Dana DIPA'!AA10/SUM('Sub Jumlah Dana DIPA'!Q10:AD10))*$C$3*DIPA!C11,0)</f>
        <v>0</v>
      </c>
      <c r="AC14" s="31">
        <f>IF(SUM('Sub Jumlah Dana DIPA'!Q10:AD10)&gt;0,('Sub Jumlah Dana DIPA'!AB10/SUM('Sub Jumlah Dana DIPA'!Q10:AD10))*$C$3*DIPA!C11,0)</f>
        <v>0</v>
      </c>
      <c r="AD14" s="31">
        <f>IF(SUM('Sub Jumlah Dana DIPA'!Q10:AD10)&gt;0,('Sub Jumlah Dana DIPA'!AC10/SUM('Sub Jumlah Dana DIPA'!Q10:AD10))*$C$3*DIPA!C11,0)</f>
        <v>0</v>
      </c>
      <c r="AE14" s="31">
        <f>IF(SUM('Sub Jumlah Dana DIPA'!Q10:AD10)&gt;0,('Sub Jumlah Dana DIPA'!AD10/SUM('Sub Jumlah Dana DIPA'!Q10:AD10))*$C$3*DIPA!C11,0)</f>
        <v>1250000</v>
      </c>
    </row>
    <row r="15" spans="1:32" ht="30" x14ac:dyDescent="0.25">
      <c r="A15" s="65">
        <f t="shared" si="2"/>
        <v>9</v>
      </c>
      <c r="B15" s="3" t="str">
        <f>DIPA!B12</f>
        <v>Pemanfaatan Limbah Fiber Kelapa Sawit Sebagai Bahan Komposit Fiber Diperkuat Polimer Epoxy Sebagai Material Kapal.</v>
      </c>
      <c r="C15" s="32" t="str">
        <f>IF(SUM(D15:AE15)=DIPA!C12,"Oke","Ada Kesalahan")</f>
        <v>Oke</v>
      </c>
      <c r="D15" s="31">
        <f>IF(AND('Sub Jumlah Dana DIPA'!C11=1,SUM('Sub Jumlah Dana DIPA'!Q11:AD11)&gt;0),DIPA!C12*'Sub Dana DIPA'!$C$2,IF(AND('Sub Jumlah Dana DIPA'!C11=1,'Sub Jumlah Dana DIPA'!Q11=0),DIPA!C12,0))</f>
        <v>0</v>
      </c>
      <c r="E15" s="31">
        <f>IF(AND('Sub Jumlah Dana DIPA'!D11=1,SUM('Sub Jumlah Dana DIPA'!Q11:AD11)&gt;0),DIPA!C12*'Sub Dana DIPA'!$C$2,IF(AND('Sub Jumlah Dana DIPA'!D11=1,'Sub Jumlah Dana DIPA'!R11=0),DIPA!C12,0))</f>
        <v>0</v>
      </c>
      <c r="F15" s="31">
        <f>IF(AND('Sub Jumlah Dana DIPA'!E11=1,SUM('Sub Jumlah Dana DIPA'!Q11:AD11)&gt;0),DIPA!C12*'Sub Dana DIPA'!$C$2,IF(AND('Sub Jumlah Dana DIPA'!E11=1,'Sub Jumlah Dana DIPA'!S11=0),DIPA!C12,0))</f>
        <v>7500000</v>
      </c>
      <c r="G15" s="31">
        <f>IF(AND('Sub Jumlah Dana DIPA'!F11=1,SUM('Sub Jumlah Dana DIPA'!Q11:AD11)&gt;0),DIPA!C12*'Sub Dana DIPA'!$C$2,IF(AND('Sub Jumlah Dana DIPA'!F11=1,'Sub Jumlah Dana DIPA'!S11=0),DIPA!C12,0))</f>
        <v>0</v>
      </c>
      <c r="H15" s="31">
        <f>IF(AND('Sub Jumlah Dana DIPA'!G11=1,SUM('Sub Jumlah Dana DIPA'!Q11:AD11)&gt;0),DIPA!C12*'Sub Dana DIPA'!$C$2,IF(AND('Sub Jumlah Dana DIPA'!G11=1,'Sub Jumlah Dana DIPA'!U11=0),DIPA!C12,0))</f>
        <v>0</v>
      </c>
      <c r="I15" s="31">
        <f>IF(AND('Sub Jumlah Dana DIPA'!H11=1,SUM('Sub Jumlah Dana DIPA'!Q11:AD11)&gt;0),DIPA!C12*'Sub Dana DIPA'!$C$2,IF(AND('Sub Jumlah Dana DIPA'!H11=1,'Sub Jumlah Dana DIPA'!V11=0),DIPA!C12,0))</f>
        <v>0</v>
      </c>
      <c r="J15" s="31">
        <f>IF(AND('Sub Jumlah Dana DIPA'!I11=1,SUM('Sub Jumlah Dana DIPA'!Q11:AD11)&gt;0),DIPA!C12*'Sub Dana DIPA'!$C$2,IF(AND('Sub Jumlah Dana DIPA'!I11=1,'Sub Jumlah Dana DIPA'!W11=0),DIPA!C12,0))</f>
        <v>0</v>
      </c>
      <c r="K15" s="31">
        <f>IF(AND('Sub Jumlah Dana DIPA'!J11=1,SUM('Sub Jumlah Dana DIPA'!Q11:AD11)&gt;0),DIPA!C12*'Sub Dana DIPA'!$C$2,IF(AND('Sub Jumlah Dana DIPA'!J11=1,'Sub Jumlah Dana DIPA'!X11=0),DIPA!C12,0))</f>
        <v>0</v>
      </c>
      <c r="L15" s="31">
        <f>IF(AND('Sub Jumlah Dana DIPA'!K11=1,SUM('Sub Jumlah Dana DIPA'!Q11:AD11)&gt;0),DIPA!C12*'Sub Dana DIPA'!$C$2,IF(AND('Sub Jumlah Dana DIPA'!K11=1,'Sub Jumlah Dana DIPA'!Y11=0),DIPA!C12,0))</f>
        <v>0</v>
      </c>
      <c r="M15" s="31">
        <f>IF(AND('Sub Jumlah Dana DIPA'!L11=1,SUM('Sub Jumlah Dana DIPA'!Q11:AD11)&gt;0),DIPA!C12*'Sub Dana DIPA'!$C$2,IF(AND('Sub Jumlah Dana DIPA'!L11=1,'Sub Jumlah Dana DIPA'!Z11=0),DIPA!C12,0))</f>
        <v>0</v>
      </c>
      <c r="N15" s="31">
        <f>IF(AND('Sub Jumlah Dana DIPA'!M11=1,SUM('Sub Jumlah Dana DIPA'!Q11:AD11)&gt;0),DIPA!C12*'Sub Dana DIPA'!$C$2,IF(AND('Sub Jumlah Dana DIPA'!M11=1,'Sub Jumlah Dana DIPA'!AA11=0),DIPA!C12,0))</f>
        <v>0</v>
      </c>
      <c r="O15" s="31">
        <f>IF(AND('Sub Jumlah Dana DIPA'!N11=1,SUM('Sub Jumlah Dana DIPA'!Q11:AD11)&gt;0),DIPA!C12*'Sub Dana DIPA'!$C$2,IF(AND('Sub Jumlah Dana DIPA'!N11=1,'Sub Jumlah Dana DIPA'!AB11=0),DIPA!C12,0))</f>
        <v>0</v>
      </c>
      <c r="P15" s="31">
        <f>IF(AND('Sub Jumlah Dana DIPA'!O11=1,SUM('Sub Jumlah Dana DIPA'!Q11:AD11)&gt;0),DIPA!C12*'Sub Dana DIPA'!$C$2,IF(AND('Sub Jumlah Dana DIPA'!O11=1,'Sub Jumlah Dana DIPA'!AC11=0),DIPA!C12,0))</f>
        <v>0</v>
      </c>
      <c r="Q15" s="31">
        <f>IF(AND('Sub Jumlah Dana DIPA'!P11=1,SUM('Sub Jumlah Dana DIPA'!Q11:AD11)&gt;0),DIPA!C12*'Sub Dana DIPA'!$C$2,IF(AND('Sub Jumlah Dana DIPA'!P11=1,'Sub Jumlah Dana DIPA'!AD11=0),DIPA!C12,0))</f>
        <v>0</v>
      </c>
      <c r="R15" s="31">
        <f>IF(SUM('Sub Jumlah Dana DIPA'!Q11:AD11)&gt;0,('Sub Jumlah Dana DIPA'!Q11/SUM('Sub Jumlah Dana DIPA'!Q11:AD11))*$C$3*DIPA!C12,0)</f>
        <v>0</v>
      </c>
      <c r="S15" s="31">
        <f>IF(SUM('Sub Jumlah Dana DIPA'!Q11:AD11)&gt;0,('Sub Jumlah Dana DIPA'!R11/SUM('Sub Jumlah Dana DIPA'!Q11:AD11))*$C$3*DIPA!C12,0)</f>
        <v>0</v>
      </c>
      <c r="T15" s="31">
        <f>IF(SUM('Sub Jumlah Dana DIPA'!Q11:AD11)&gt;0,('Sub Jumlah Dana DIPA'!S11/SUM('Sub Jumlah Dana DIPA'!Q11:AD11))*$C$3*DIPA!C12,0)</f>
        <v>0</v>
      </c>
      <c r="U15" s="31">
        <f>IF(SUM('Sub Jumlah Dana DIPA'!Q11:AD11)&gt;0,('Sub Jumlah Dana DIPA'!T11/SUM('Sub Jumlah Dana DIPA'!Q11:AD11))*$C$3*DIPA!C12,0)</f>
        <v>0</v>
      </c>
      <c r="V15" s="31">
        <f>IF(SUM('Sub Jumlah Dana DIPA'!Q11:AD11)&gt;0,('Sub Jumlah Dana DIPA'!U11/SUM('Sub Jumlah Dana DIPA'!Q11:AD11))*$C$3*DIPA!C12,0)</f>
        <v>0</v>
      </c>
      <c r="W15" s="31">
        <f>IF(SUM('Sub Jumlah Dana DIPA'!Q11:AD11)&gt;0,('Sub Jumlah Dana DIPA'!V11/SUM('Sub Jumlah Dana DIPA'!Q11:AD11))*$C$3*DIPA!C12,0)</f>
        <v>0</v>
      </c>
      <c r="X15" s="31">
        <f>IF(SUM('Sub Jumlah Dana DIPA'!Q11:AD11)&gt;0,('Sub Jumlah Dana DIPA'!W11/SUM('Sub Jumlah Dana DIPA'!Q11:AD11))*$C$3*DIPA!C12,0)</f>
        <v>0</v>
      </c>
      <c r="Y15" s="31">
        <f>IF(SUM('Sub Jumlah Dana DIPA'!Q11:AD11)&gt;0,('Sub Jumlah Dana DIPA'!X11/SUM('Sub Jumlah Dana DIPA'!Q11:AD11))*$C$3*DIPA!C12,0)</f>
        <v>0</v>
      </c>
      <c r="Z15" s="31">
        <f>IF(SUM('Sub Jumlah Dana DIPA'!Q11:AD11)&gt;0,('Sub Jumlah Dana DIPA'!Y11/SUM('Sub Jumlah Dana DIPA'!Q11:AD11))*$C$3*DIPA!C12,0)</f>
        <v>0</v>
      </c>
      <c r="AA15" s="31">
        <f>IF(SUM('Sub Jumlah Dana DIPA'!Q11:AD11)&gt;0,('Sub Jumlah Dana DIPA'!Z11/SUM('Sub Jumlah Dana DIPA'!Q11:AD11))*$C$3*DIPA!C12,0)</f>
        <v>0</v>
      </c>
      <c r="AB15" s="31">
        <f>IF(SUM('Sub Jumlah Dana DIPA'!Q11:AD11)&gt;0,('Sub Jumlah Dana DIPA'!AA11/SUM('Sub Jumlah Dana DIPA'!Q11:AD11))*$C$3*DIPA!C12,0)</f>
        <v>1250000</v>
      </c>
      <c r="AC15" s="31">
        <f>IF(SUM('Sub Jumlah Dana DIPA'!Q11:AD11)&gt;0,('Sub Jumlah Dana DIPA'!AB11/SUM('Sub Jumlah Dana DIPA'!Q11:AD11))*$C$3*DIPA!C12,0)</f>
        <v>2500000</v>
      </c>
      <c r="AD15" s="31">
        <f>IF(SUM('Sub Jumlah Dana DIPA'!Q11:AD11)&gt;0,('Sub Jumlah Dana DIPA'!AC11/SUM('Sub Jumlah Dana DIPA'!Q11:AD11))*$C$3*DIPA!C12,0)</f>
        <v>1250000</v>
      </c>
      <c r="AE15" s="31">
        <f>IF(SUM('Sub Jumlah Dana DIPA'!Q11:AD11)&gt;0,('Sub Jumlah Dana DIPA'!AD11/SUM('Sub Jumlah Dana DIPA'!Q11:AD11))*$C$3*DIPA!C12,0)</f>
        <v>0</v>
      </c>
    </row>
    <row r="16" spans="1:32" ht="30" x14ac:dyDescent="0.25">
      <c r="A16" s="65">
        <f t="shared" si="2"/>
        <v>10</v>
      </c>
      <c r="B16" s="3" t="str">
        <f>DIPA!B13</f>
        <v>Analisis Tingkat Kepuasan Pengguna Jasa Unit Layanan Di PPNS Dengan Metode Discriminant Analysis Dalam Menuju Pelayanan Prima</v>
      </c>
      <c r="C16" s="32" t="str">
        <f>IF(SUM(D16:AE16)=DIPA!C13,"Oke","Ada Kesalahan")</f>
        <v>Oke</v>
      </c>
      <c r="D16" s="31">
        <f>IF(AND('Sub Jumlah Dana DIPA'!C12=1,SUM('Sub Jumlah Dana DIPA'!Q12:AD12)&gt;0),DIPA!C13*'Sub Dana DIPA'!$C$2,IF(AND('Sub Jumlah Dana DIPA'!C12=1,'Sub Jumlah Dana DIPA'!Q12=0),DIPA!C13,0))</f>
        <v>0</v>
      </c>
      <c r="E16" s="31">
        <f>IF(AND('Sub Jumlah Dana DIPA'!D12=1,SUM('Sub Jumlah Dana DIPA'!Q12:AD12)&gt;0),DIPA!C13*'Sub Dana DIPA'!$C$2,IF(AND('Sub Jumlah Dana DIPA'!D12=1,'Sub Jumlah Dana DIPA'!R12=0),DIPA!C13,0))</f>
        <v>0</v>
      </c>
      <c r="F16" s="31">
        <f>IF(AND('Sub Jumlah Dana DIPA'!E12=1,SUM('Sub Jumlah Dana DIPA'!Q12:AD12)&gt;0),DIPA!C13*'Sub Dana DIPA'!$C$2,IF(AND('Sub Jumlah Dana DIPA'!E12=1,'Sub Jumlah Dana DIPA'!S12=0),DIPA!C13,0))</f>
        <v>0</v>
      </c>
      <c r="G16" s="31">
        <f>IF(AND('Sub Jumlah Dana DIPA'!F12=1,SUM('Sub Jumlah Dana DIPA'!Q12:AD12)&gt;0),DIPA!C13*'Sub Dana DIPA'!$C$2,IF(AND('Sub Jumlah Dana DIPA'!F12=1,'Sub Jumlah Dana DIPA'!S12=0),DIPA!C13,0))</f>
        <v>0</v>
      </c>
      <c r="H16" s="31">
        <f>IF(AND('Sub Jumlah Dana DIPA'!G12=1,SUM('Sub Jumlah Dana DIPA'!Q12:AD12)&gt;0),DIPA!C13*'Sub Dana DIPA'!$C$2,IF(AND('Sub Jumlah Dana DIPA'!G12=1,'Sub Jumlah Dana DIPA'!U12=0),DIPA!C13,0))</f>
        <v>0</v>
      </c>
      <c r="I16" s="31">
        <f>IF(AND('Sub Jumlah Dana DIPA'!H12=1,SUM('Sub Jumlah Dana DIPA'!Q12:AD12)&gt;0),DIPA!C13*'Sub Dana DIPA'!$C$2,IF(AND('Sub Jumlah Dana DIPA'!H12=1,'Sub Jumlah Dana DIPA'!V12=0),DIPA!C13,0))</f>
        <v>0</v>
      </c>
      <c r="J16" s="31">
        <f>IF(AND('Sub Jumlah Dana DIPA'!I12=1,SUM('Sub Jumlah Dana DIPA'!Q12:AD12)&gt;0),DIPA!C13*'Sub Dana DIPA'!$C$2,IF(AND('Sub Jumlah Dana DIPA'!I12=1,'Sub Jumlah Dana DIPA'!W12=0),DIPA!C13,0))</f>
        <v>0</v>
      </c>
      <c r="K16" s="31">
        <f>IF(AND('Sub Jumlah Dana DIPA'!J12=1,SUM('Sub Jumlah Dana DIPA'!Q12:AD12)&gt;0),DIPA!C13*'Sub Dana DIPA'!$C$2,IF(AND('Sub Jumlah Dana DIPA'!J12=1,'Sub Jumlah Dana DIPA'!X12=0),DIPA!C13,0))</f>
        <v>0</v>
      </c>
      <c r="L16" s="31">
        <f>IF(AND('Sub Jumlah Dana DIPA'!K12=1,SUM('Sub Jumlah Dana DIPA'!Q12:AD12)&gt;0),DIPA!C13*'Sub Dana DIPA'!$C$2,IF(AND('Sub Jumlah Dana DIPA'!K12=1,'Sub Jumlah Dana DIPA'!Y12=0),DIPA!C13,0))</f>
        <v>0</v>
      </c>
      <c r="M16" s="31">
        <f>IF(AND('Sub Jumlah Dana DIPA'!L12=1,SUM('Sub Jumlah Dana DIPA'!Q12:AD12)&gt;0),DIPA!C13*'Sub Dana DIPA'!$C$2,IF(AND('Sub Jumlah Dana DIPA'!L12=1,'Sub Jumlah Dana DIPA'!Z12=0),DIPA!C13,0))</f>
        <v>0</v>
      </c>
      <c r="N16" s="31">
        <f>IF(AND('Sub Jumlah Dana DIPA'!M12=1,SUM('Sub Jumlah Dana DIPA'!Q12:AD12)&gt;0),DIPA!C13*'Sub Dana DIPA'!$C$2,IF(AND('Sub Jumlah Dana DIPA'!M12=1,'Sub Jumlah Dana DIPA'!AA12=0),DIPA!C13,0))</f>
        <v>0</v>
      </c>
      <c r="O16" s="31">
        <f>IF(AND('Sub Jumlah Dana DIPA'!N12=1,SUM('Sub Jumlah Dana DIPA'!Q12:AD12)&gt;0),DIPA!C13*'Sub Dana DIPA'!$C$2,IF(AND('Sub Jumlah Dana DIPA'!N12=1,'Sub Jumlah Dana DIPA'!AB12=0),DIPA!C13,0))</f>
        <v>0</v>
      </c>
      <c r="P16" s="31">
        <f>IF(AND('Sub Jumlah Dana DIPA'!O12=1,SUM('Sub Jumlah Dana DIPA'!Q12:AD12)&gt;0),DIPA!C13*'Sub Dana DIPA'!$C$2,IF(AND('Sub Jumlah Dana DIPA'!O12=1,'Sub Jumlah Dana DIPA'!AC12=0),DIPA!C13,0))</f>
        <v>0</v>
      </c>
      <c r="Q16" s="31">
        <f>IF(AND('Sub Jumlah Dana DIPA'!P12=1,SUM('Sub Jumlah Dana DIPA'!Q12:AD12)&gt;0),DIPA!C13*'Sub Dana DIPA'!$C$2,IF(AND('Sub Jumlah Dana DIPA'!P12=1,'Sub Jumlah Dana DIPA'!AD12=0),DIPA!C13,0))</f>
        <v>7500000</v>
      </c>
      <c r="R16" s="31">
        <f>IF(SUM('Sub Jumlah Dana DIPA'!Q12:AD12)&gt;0,('Sub Jumlah Dana DIPA'!Q12/SUM('Sub Jumlah Dana DIPA'!Q12:AD12))*$C$3*DIPA!C13,0)</f>
        <v>0</v>
      </c>
      <c r="S16" s="31">
        <f>IF(SUM('Sub Jumlah Dana DIPA'!Q12:AD12)&gt;0,('Sub Jumlah Dana DIPA'!R12/SUM('Sub Jumlah Dana DIPA'!Q12:AD12))*$C$3*DIPA!C13,0)</f>
        <v>0</v>
      </c>
      <c r="T16" s="31">
        <f>IF(SUM('Sub Jumlah Dana DIPA'!Q12:AD12)&gt;0,('Sub Jumlah Dana DIPA'!S12/SUM('Sub Jumlah Dana DIPA'!Q12:AD12))*$C$3*DIPA!C13,0)</f>
        <v>0</v>
      </c>
      <c r="U16" s="31">
        <f>IF(SUM('Sub Jumlah Dana DIPA'!Q12:AD12)&gt;0,('Sub Jumlah Dana DIPA'!T12/SUM('Sub Jumlah Dana DIPA'!Q12:AD12))*$C$3*DIPA!C13,0)</f>
        <v>0</v>
      </c>
      <c r="V16" s="31">
        <f>IF(SUM('Sub Jumlah Dana DIPA'!Q12:AD12)&gt;0,('Sub Jumlah Dana DIPA'!U12/SUM('Sub Jumlah Dana DIPA'!Q12:AD12))*$C$3*DIPA!C13,0)</f>
        <v>0</v>
      </c>
      <c r="W16" s="31">
        <f>IF(SUM('Sub Jumlah Dana DIPA'!Q12:AD12)&gt;0,('Sub Jumlah Dana DIPA'!V12/SUM('Sub Jumlah Dana DIPA'!Q12:AD12))*$C$3*DIPA!C13,0)</f>
        <v>0</v>
      </c>
      <c r="X16" s="31">
        <f>IF(SUM('Sub Jumlah Dana DIPA'!Q12:AD12)&gt;0,('Sub Jumlah Dana DIPA'!W12/SUM('Sub Jumlah Dana DIPA'!Q12:AD12))*$C$3*DIPA!C13,0)</f>
        <v>0</v>
      </c>
      <c r="Y16" s="31">
        <f>IF(SUM('Sub Jumlah Dana DIPA'!Q12:AD12)&gt;0,('Sub Jumlah Dana DIPA'!X12/SUM('Sub Jumlah Dana DIPA'!Q12:AD12))*$C$3*DIPA!C13,0)</f>
        <v>0</v>
      </c>
      <c r="Z16" s="31">
        <f>IF(SUM('Sub Jumlah Dana DIPA'!Q12:AD12)&gt;0,('Sub Jumlah Dana DIPA'!Y12/SUM('Sub Jumlah Dana DIPA'!Q12:AD12))*$C$3*DIPA!C13,0)</f>
        <v>0</v>
      </c>
      <c r="AA16" s="31">
        <f>IF(SUM('Sub Jumlah Dana DIPA'!Q12:AD12)&gt;0,('Sub Jumlah Dana DIPA'!Z12/SUM('Sub Jumlah Dana DIPA'!Q12:AD12))*$C$3*DIPA!C13,0)</f>
        <v>0</v>
      </c>
      <c r="AB16" s="31">
        <f>IF(SUM('Sub Jumlah Dana DIPA'!Q12:AD12)&gt;0,('Sub Jumlah Dana DIPA'!AA12/SUM('Sub Jumlah Dana DIPA'!Q12:AD12))*$C$3*DIPA!C13,0)</f>
        <v>3333333.3333333335</v>
      </c>
      <c r="AC16" s="31">
        <f>IF(SUM('Sub Jumlah Dana DIPA'!Q12:AD12)&gt;0,('Sub Jumlah Dana DIPA'!AB12/SUM('Sub Jumlah Dana DIPA'!Q12:AD12))*$C$3*DIPA!C13,0)</f>
        <v>0</v>
      </c>
      <c r="AD16" s="31">
        <f>IF(SUM('Sub Jumlah Dana DIPA'!Q12:AD12)&gt;0,('Sub Jumlah Dana DIPA'!AC12/SUM('Sub Jumlah Dana DIPA'!Q12:AD12))*$C$3*DIPA!C13,0)</f>
        <v>1666666.6666666667</v>
      </c>
      <c r="AE16" s="31">
        <f>IF(SUM('Sub Jumlah Dana DIPA'!Q12:AD12)&gt;0,('Sub Jumlah Dana DIPA'!AD12/SUM('Sub Jumlah Dana DIPA'!Q12:AD12))*$C$3*DIPA!C13,0)</f>
        <v>0</v>
      </c>
    </row>
    <row r="17" spans="1:31" ht="30" x14ac:dyDescent="0.25">
      <c r="A17" s="65">
        <f t="shared" si="2"/>
        <v>11</v>
      </c>
      <c r="B17" s="3" t="str">
        <f>DIPA!B14</f>
        <v>Pembuatan Armrest Dan Fasilitas Footcycling Dalam Modifikasi Kursi Roda Sebagai Alat Rehabilitasi Penderita Stroke</v>
      </c>
      <c r="C17" s="32" t="str">
        <f>IF(SUM(D17:AE17)=DIPA!C14,"Oke","Ada Kesalahan")</f>
        <v>Oke</v>
      </c>
      <c r="D17" s="31">
        <f>IF(AND('Sub Jumlah Dana DIPA'!C13=1,SUM('Sub Jumlah Dana DIPA'!Q13:AD13)&gt;0),DIPA!C14*'Sub Dana DIPA'!$C$2,IF(AND('Sub Jumlah Dana DIPA'!C13=1,'Sub Jumlah Dana DIPA'!Q13=0),DIPA!C14,0))</f>
        <v>0</v>
      </c>
      <c r="E17" s="31">
        <f>IF(AND('Sub Jumlah Dana DIPA'!D13=1,SUM('Sub Jumlah Dana DIPA'!Q13:AD13)&gt;0),DIPA!C14*'Sub Dana DIPA'!$C$2,IF(AND('Sub Jumlah Dana DIPA'!D13=1,'Sub Jumlah Dana DIPA'!R13=0),DIPA!C14,0))</f>
        <v>0</v>
      </c>
      <c r="F17" s="31">
        <f>IF(AND('Sub Jumlah Dana DIPA'!E13=1,SUM('Sub Jumlah Dana DIPA'!Q13:AD13)&gt;0),DIPA!C14*'Sub Dana DIPA'!$C$2,IF(AND('Sub Jumlah Dana DIPA'!E13=1,'Sub Jumlah Dana DIPA'!S13=0),DIPA!C14,0))</f>
        <v>0</v>
      </c>
      <c r="G17" s="31">
        <f>IF(AND('Sub Jumlah Dana DIPA'!F13=1,SUM('Sub Jumlah Dana DIPA'!Q13:AD13)&gt;0),DIPA!C14*'Sub Dana DIPA'!$C$2,IF(AND('Sub Jumlah Dana DIPA'!F13=1,'Sub Jumlah Dana DIPA'!S13=0),DIPA!C14,0))</f>
        <v>0</v>
      </c>
      <c r="H17" s="31">
        <f>IF(AND('Sub Jumlah Dana DIPA'!G13=1,SUM('Sub Jumlah Dana DIPA'!Q13:AD13)&gt;0),DIPA!C14*'Sub Dana DIPA'!$C$2,IF(AND('Sub Jumlah Dana DIPA'!G13=1,'Sub Jumlah Dana DIPA'!U13=0),DIPA!C14,0))</f>
        <v>0</v>
      </c>
      <c r="I17" s="31">
        <f>IF(AND('Sub Jumlah Dana DIPA'!H13=1,SUM('Sub Jumlah Dana DIPA'!Q13:AD13)&gt;0),DIPA!C14*'Sub Dana DIPA'!$C$2,IF(AND('Sub Jumlah Dana DIPA'!H13=1,'Sub Jumlah Dana DIPA'!V13=0),DIPA!C14,0))</f>
        <v>0</v>
      </c>
      <c r="J17" s="31">
        <f>IF(AND('Sub Jumlah Dana DIPA'!I13=1,SUM('Sub Jumlah Dana DIPA'!Q13:AD13)&gt;0),DIPA!C14*'Sub Dana DIPA'!$C$2,IF(AND('Sub Jumlah Dana DIPA'!I13=1,'Sub Jumlah Dana DIPA'!W13=0),DIPA!C14,0))</f>
        <v>0</v>
      </c>
      <c r="K17" s="31">
        <f>IF(AND('Sub Jumlah Dana DIPA'!J13=1,SUM('Sub Jumlah Dana DIPA'!Q13:AD13)&gt;0),DIPA!C14*'Sub Dana DIPA'!$C$2,IF(AND('Sub Jumlah Dana DIPA'!J13=1,'Sub Jumlah Dana DIPA'!X13=0),DIPA!C14,0))</f>
        <v>0</v>
      </c>
      <c r="L17" s="31">
        <f>IF(AND('Sub Jumlah Dana DIPA'!K13=1,SUM('Sub Jumlah Dana DIPA'!Q13:AD13)&gt;0),DIPA!C14*'Sub Dana DIPA'!$C$2,IF(AND('Sub Jumlah Dana DIPA'!K13=1,'Sub Jumlah Dana DIPA'!Y13=0),DIPA!C14,0))</f>
        <v>0</v>
      </c>
      <c r="M17" s="31">
        <f>IF(AND('Sub Jumlah Dana DIPA'!L13=1,SUM('Sub Jumlah Dana DIPA'!Q13:AD13)&gt;0),DIPA!C14*'Sub Dana DIPA'!$C$2,IF(AND('Sub Jumlah Dana DIPA'!L13=1,'Sub Jumlah Dana DIPA'!Z13=0),DIPA!C14,0))</f>
        <v>0</v>
      </c>
      <c r="N17" s="31">
        <f>IF(AND('Sub Jumlah Dana DIPA'!M13=1,SUM('Sub Jumlah Dana DIPA'!Q13:AD13)&gt;0),DIPA!C14*'Sub Dana DIPA'!$C$2,IF(AND('Sub Jumlah Dana DIPA'!M13=1,'Sub Jumlah Dana DIPA'!AA13=0),DIPA!C14,0))</f>
        <v>0</v>
      </c>
      <c r="O17" s="31">
        <f>IF(AND('Sub Jumlah Dana DIPA'!N13=1,SUM('Sub Jumlah Dana DIPA'!Q13:AD13)&gt;0),DIPA!C14*'Sub Dana DIPA'!$C$2,IF(AND('Sub Jumlah Dana DIPA'!N13=1,'Sub Jumlah Dana DIPA'!AB13=0),DIPA!C14,0))</f>
        <v>0</v>
      </c>
      <c r="P17" s="31">
        <f>IF(AND('Sub Jumlah Dana DIPA'!O13=1,SUM('Sub Jumlah Dana DIPA'!Q13:AD13)&gt;0),DIPA!C14*'Sub Dana DIPA'!$C$2,IF(AND('Sub Jumlah Dana DIPA'!O13=1,'Sub Jumlah Dana DIPA'!AC13=0),DIPA!C14,0))</f>
        <v>7500000</v>
      </c>
      <c r="Q17" s="31">
        <f>IF(AND('Sub Jumlah Dana DIPA'!P13=1,SUM('Sub Jumlah Dana DIPA'!Q13:AD13)&gt;0),DIPA!C14*'Sub Dana DIPA'!$C$2,IF(AND('Sub Jumlah Dana DIPA'!P13=1,'Sub Jumlah Dana DIPA'!AD13=0),DIPA!C14,0))</f>
        <v>0</v>
      </c>
      <c r="R17" s="31">
        <f>IF(SUM('Sub Jumlah Dana DIPA'!Q13:AD13)&gt;0,('Sub Jumlah Dana DIPA'!Q13/SUM('Sub Jumlah Dana DIPA'!Q13:AD13))*$C$3*DIPA!C14,0)</f>
        <v>0</v>
      </c>
      <c r="S17" s="31">
        <f>IF(SUM('Sub Jumlah Dana DIPA'!Q13:AD13)&gt;0,('Sub Jumlah Dana DIPA'!R13/SUM('Sub Jumlah Dana DIPA'!Q13:AD13))*$C$3*DIPA!C14,0)</f>
        <v>0</v>
      </c>
      <c r="T17" s="31">
        <f>IF(SUM('Sub Jumlah Dana DIPA'!Q13:AD13)&gt;0,('Sub Jumlah Dana DIPA'!S13/SUM('Sub Jumlah Dana DIPA'!Q13:AD13))*$C$3*DIPA!C14,0)</f>
        <v>0</v>
      </c>
      <c r="U17" s="31">
        <f>IF(SUM('Sub Jumlah Dana DIPA'!Q13:AD13)&gt;0,('Sub Jumlah Dana DIPA'!T13/SUM('Sub Jumlah Dana DIPA'!Q13:AD13))*$C$3*DIPA!C14,0)</f>
        <v>0</v>
      </c>
      <c r="V17" s="31">
        <f>IF(SUM('Sub Jumlah Dana DIPA'!Q13:AD13)&gt;0,('Sub Jumlah Dana DIPA'!U13/SUM('Sub Jumlah Dana DIPA'!Q13:AD13))*$C$3*DIPA!C14,0)</f>
        <v>0</v>
      </c>
      <c r="W17" s="31">
        <f>IF(SUM('Sub Jumlah Dana DIPA'!Q13:AD13)&gt;0,('Sub Jumlah Dana DIPA'!V13/SUM('Sub Jumlah Dana DIPA'!Q13:AD13))*$C$3*DIPA!C14,0)</f>
        <v>0</v>
      </c>
      <c r="X17" s="31">
        <f>IF(SUM('Sub Jumlah Dana DIPA'!Q13:AD13)&gt;0,('Sub Jumlah Dana DIPA'!W13/SUM('Sub Jumlah Dana DIPA'!Q13:AD13))*$C$3*DIPA!C14,0)</f>
        <v>0</v>
      </c>
      <c r="Y17" s="31">
        <f>IF(SUM('Sub Jumlah Dana DIPA'!Q13:AD13)&gt;0,('Sub Jumlah Dana DIPA'!X13/SUM('Sub Jumlah Dana DIPA'!Q13:AD13))*$C$3*DIPA!C14,0)</f>
        <v>0</v>
      </c>
      <c r="Z17" s="31">
        <f>IF(SUM('Sub Jumlah Dana DIPA'!Q13:AD13)&gt;0,('Sub Jumlah Dana DIPA'!Y13/SUM('Sub Jumlah Dana DIPA'!Q13:AD13))*$C$3*DIPA!C14,0)</f>
        <v>1250000</v>
      </c>
      <c r="AA17" s="31">
        <f>IF(SUM('Sub Jumlah Dana DIPA'!Q13:AD13)&gt;0,('Sub Jumlah Dana DIPA'!Z13/SUM('Sub Jumlah Dana DIPA'!Q13:AD13))*$C$3*DIPA!C14,0)</f>
        <v>0</v>
      </c>
      <c r="AB17" s="31">
        <f>IF(SUM('Sub Jumlah Dana DIPA'!Q13:AD13)&gt;0,('Sub Jumlah Dana DIPA'!AA13/SUM('Sub Jumlah Dana DIPA'!Q13:AD13))*$C$3*DIPA!C14,0)</f>
        <v>2500000</v>
      </c>
      <c r="AC17" s="31">
        <f>IF(SUM('Sub Jumlah Dana DIPA'!Q13:AD13)&gt;0,('Sub Jumlah Dana DIPA'!AB13/SUM('Sub Jumlah Dana DIPA'!Q13:AD13))*$C$3*DIPA!C14,0)</f>
        <v>0</v>
      </c>
      <c r="AD17" s="31">
        <f>IF(SUM('Sub Jumlah Dana DIPA'!Q13:AD13)&gt;0,('Sub Jumlah Dana DIPA'!AC13/SUM('Sub Jumlah Dana DIPA'!Q13:AD13))*$C$3*DIPA!C14,0)</f>
        <v>1250000</v>
      </c>
      <c r="AE17" s="31">
        <f>IF(SUM('Sub Jumlah Dana DIPA'!Q13:AD13)&gt;0,('Sub Jumlah Dana DIPA'!AD13/SUM('Sub Jumlah Dana DIPA'!Q13:AD13))*$C$3*DIPA!C14,0)</f>
        <v>0</v>
      </c>
    </row>
    <row r="18" spans="1:31" ht="30" x14ac:dyDescent="0.25">
      <c r="A18" s="65">
        <f t="shared" si="2"/>
        <v>12</v>
      </c>
      <c r="B18" s="3" t="str">
        <f>DIPA!B15</f>
        <v>Pengembangan Aplikasi 'Technical English' Berbasis Android Untuk Meningkatkan Skill Bahasa Inggris Teknik Mahasiswa</v>
      </c>
      <c r="C18" s="32" t="str">
        <f>IF(SUM(D18:AE18)=DIPA!C15,"Oke","Ada Kesalahan")</f>
        <v>Oke</v>
      </c>
      <c r="D18" s="31">
        <f>IF(AND('Sub Jumlah Dana DIPA'!C14=1,SUM('Sub Jumlah Dana DIPA'!Q14:AD14)&gt;0),DIPA!C15*'Sub Dana DIPA'!$C$2,IF(AND('Sub Jumlah Dana DIPA'!C14=1,'Sub Jumlah Dana DIPA'!Q14=0),DIPA!C15,0))</f>
        <v>0</v>
      </c>
      <c r="E18" s="31">
        <f>IF(AND('Sub Jumlah Dana DIPA'!D14=1,SUM('Sub Jumlah Dana DIPA'!Q14:AD14)&gt;0),DIPA!C15*'Sub Dana DIPA'!$C$2,IF(AND('Sub Jumlah Dana DIPA'!D14=1,'Sub Jumlah Dana DIPA'!R14=0),DIPA!C15,0))</f>
        <v>0</v>
      </c>
      <c r="F18" s="31">
        <f>IF(AND('Sub Jumlah Dana DIPA'!E14=1,SUM('Sub Jumlah Dana DIPA'!Q14:AD14)&gt;0),DIPA!C15*'Sub Dana DIPA'!$C$2,IF(AND('Sub Jumlah Dana DIPA'!E14=1,'Sub Jumlah Dana DIPA'!S14=0),DIPA!C15,0))</f>
        <v>0</v>
      </c>
      <c r="G18" s="31">
        <f>IF(AND('Sub Jumlah Dana DIPA'!F14=1,SUM('Sub Jumlah Dana DIPA'!Q14:AD14)&gt;0),DIPA!C15*'Sub Dana DIPA'!$C$2,IF(AND('Sub Jumlah Dana DIPA'!F14=1,'Sub Jumlah Dana DIPA'!S14=0),DIPA!C15,0))</f>
        <v>0</v>
      </c>
      <c r="H18" s="31">
        <f>IF(AND('Sub Jumlah Dana DIPA'!G14=1,SUM('Sub Jumlah Dana DIPA'!Q14:AD14)&gt;0),DIPA!C15*'Sub Dana DIPA'!$C$2,IF(AND('Sub Jumlah Dana DIPA'!G14=1,'Sub Jumlah Dana DIPA'!U14=0),DIPA!C15,0))</f>
        <v>0</v>
      </c>
      <c r="I18" s="31">
        <f>IF(AND('Sub Jumlah Dana DIPA'!H14=1,SUM('Sub Jumlah Dana DIPA'!Q14:AD14)&gt;0),DIPA!C15*'Sub Dana DIPA'!$C$2,IF(AND('Sub Jumlah Dana DIPA'!H14=1,'Sub Jumlah Dana DIPA'!V14=0),DIPA!C15,0))</f>
        <v>0</v>
      </c>
      <c r="J18" s="31">
        <f>IF(AND('Sub Jumlah Dana DIPA'!I14=1,SUM('Sub Jumlah Dana DIPA'!Q14:AD14)&gt;0),DIPA!C15*'Sub Dana DIPA'!$C$2,IF(AND('Sub Jumlah Dana DIPA'!I14=1,'Sub Jumlah Dana DIPA'!W14=0),DIPA!C15,0))</f>
        <v>0</v>
      </c>
      <c r="K18" s="31">
        <f>IF(AND('Sub Jumlah Dana DIPA'!J14=1,SUM('Sub Jumlah Dana DIPA'!Q14:AD14)&gt;0),DIPA!C15*'Sub Dana DIPA'!$C$2,IF(AND('Sub Jumlah Dana DIPA'!J14=1,'Sub Jumlah Dana DIPA'!X14=0),DIPA!C15,0))</f>
        <v>0</v>
      </c>
      <c r="L18" s="31">
        <f>IF(AND('Sub Jumlah Dana DIPA'!K14=1,SUM('Sub Jumlah Dana DIPA'!Q14:AD14)&gt;0),DIPA!C15*'Sub Dana DIPA'!$C$2,IF(AND('Sub Jumlah Dana DIPA'!K14=1,'Sub Jumlah Dana DIPA'!Y14=0),DIPA!C15,0))</f>
        <v>0</v>
      </c>
      <c r="M18" s="31">
        <f>IF(AND('Sub Jumlah Dana DIPA'!L14=1,SUM('Sub Jumlah Dana DIPA'!Q14:AD14)&gt;0),DIPA!C15*'Sub Dana DIPA'!$C$2,IF(AND('Sub Jumlah Dana DIPA'!L14=1,'Sub Jumlah Dana DIPA'!Z14=0),DIPA!C15,0))</f>
        <v>0</v>
      </c>
      <c r="N18" s="31">
        <f>IF(AND('Sub Jumlah Dana DIPA'!M14=1,SUM('Sub Jumlah Dana DIPA'!Q14:AD14)&gt;0),DIPA!C15*'Sub Dana DIPA'!$C$2,IF(AND('Sub Jumlah Dana DIPA'!M14=1,'Sub Jumlah Dana DIPA'!AA14=0),DIPA!C15,0))</f>
        <v>0</v>
      </c>
      <c r="O18" s="31">
        <f>IF(AND('Sub Jumlah Dana DIPA'!N14=1,SUM('Sub Jumlah Dana DIPA'!Q14:AD14)&gt;0),DIPA!C15*'Sub Dana DIPA'!$C$2,IF(AND('Sub Jumlah Dana DIPA'!N14=1,'Sub Jumlah Dana DIPA'!AB14=0),DIPA!C15,0))</f>
        <v>0</v>
      </c>
      <c r="P18" s="31">
        <f>IF(AND('Sub Jumlah Dana DIPA'!O14=1,SUM('Sub Jumlah Dana DIPA'!Q14:AD14)&gt;0),DIPA!C15*'Sub Dana DIPA'!$C$2,IF(AND('Sub Jumlah Dana DIPA'!O14=1,'Sub Jumlah Dana DIPA'!AC14=0),DIPA!C15,0))</f>
        <v>7500000</v>
      </c>
      <c r="Q18" s="31">
        <f>IF(AND('Sub Jumlah Dana DIPA'!P14=1,SUM('Sub Jumlah Dana DIPA'!Q14:AD14)&gt;0),DIPA!C15*'Sub Dana DIPA'!$C$2,IF(AND('Sub Jumlah Dana DIPA'!P14=1,'Sub Jumlah Dana DIPA'!AD14=0),DIPA!C15,0))</f>
        <v>0</v>
      </c>
      <c r="R18" s="31">
        <f>IF(SUM('Sub Jumlah Dana DIPA'!Q14:AD14)&gt;0,('Sub Jumlah Dana DIPA'!Q14/SUM('Sub Jumlah Dana DIPA'!Q14:AD14))*$C$3*DIPA!C15,0)</f>
        <v>0</v>
      </c>
      <c r="S18" s="31">
        <f>IF(SUM('Sub Jumlah Dana DIPA'!Q14:AD14)&gt;0,('Sub Jumlah Dana DIPA'!R14/SUM('Sub Jumlah Dana DIPA'!Q14:AD14))*$C$3*DIPA!C15,0)</f>
        <v>0</v>
      </c>
      <c r="T18" s="31">
        <f>IF(SUM('Sub Jumlah Dana DIPA'!Q14:AD14)&gt;0,('Sub Jumlah Dana DIPA'!S14/SUM('Sub Jumlah Dana DIPA'!Q14:AD14))*$C$3*DIPA!C15,0)</f>
        <v>0</v>
      </c>
      <c r="U18" s="31">
        <f>IF(SUM('Sub Jumlah Dana DIPA'!Q14:AD14)&gt;0,('Sub Jumlah Dana DIPA'!T14/SUM('Sub Jumlah Dana DIPA'!Q14:AD14))*$C$3*DIPA!C15,0)</f>
        <v>0</v>
      </c>
      <c r="V18" s="31">
        <f>IF(SUM('Sub Jumlah Dana DIPA'!Q14:AD14)&gt;0,('Sub Jumlah Dana DIPA'!U14/SUM('Sub Jumlah Dana DIPA'!Q14:AD14))*$C$3*DIPA!C15,0)</f>
        <v>0</v>
      </c>
      <c r="W18" s="31">
        <f>IF(SUM('Sub Jumlah Dana DIPA'!Q14:AD14)&gt;0,('Sub Jumlah Dana DIPA'!V14/SUM('Sub Jumlah Dana DIPA'!Q14:AD14))*$C$3*DIPA!C15,0)</f>
        <v>0</v>
      </c>
      <c r="X18" s="31">
        <f>IF(SUM('Sub Jumlah Dana DIPA'!Q14:AD14)&gt;0,('Sub Jumlah Dana DIPA'!W14/SUM('Sub Jumlah Dana DIPA'!Q14:AD14))*$C$3*DIPA!C15,0)</f>
        <v>0</v>
      </c>
      <c r="Y18" s="31">
        <f>IF(SUM('Sub Jumlah Dana DIPA'!Q14:AD14)&gt;0,('Sub Jumlah Dana DIPA'!X14/SUM('Sub Jumlah Dana DIPA'!Q14:AD14))*$C$3*DIPA!C15,0)</f>
        <v>0</v>
      </c>
      <c r="Z18" s="31">
        <f>IF(SUM('Sub Jumlah Dana DIPA'!Q14:AD14)&gt;0,('Sub Jumlah Dana DIPA'!Y14/SUM('Sub Jumlah Dana DIPA'!Q14:AD14))*$C$3*DIPA!C15,0)</f>
        <v>2500000</v>
      </c>
      <c r="AA18" s="31">
        <f>IF(SUM('Sub Jumlah Dana DIPA'!Q14:AD14)&gt;0,('Sub Jumlah Dana DIPA'!Z14/SUM('Sub Jumlah Dana DIPA'!Q14:AD14))*$C$3*DIPA!C15,0)</f>
        <v>0</v>
      </c>
      <c r="AB18" s="31">
        <f>IF(SUM('Sub Jumlah Dana DIPA'!Q14:AD14)&gt;0,('Sub Jumlah Dana DIPA'!AA14/SUM('Sub Jumlah Dana DIPA'!Q14:AD14))*$C$3*DIPA!C15,0)</f>
        <v>0</v>
      </c>
      <c r="AC18" s="31">
        <f>IF(SUM('Sub Jumlah Dana DIPA'!Q14:AD14)&gt;0,('Sub Jumlah Dana DIPA'!AB14/SUM('Sub Jumlah Dana DIPA'!Q14:AD14))*$C$3*DIPA!C15,0)</f>
        <v>0</v>
      </c>
      <c r="AD18" s="31">
        <f>IF(SUM('Sub Jumlah Dana DIPA'!Q14:AD14)&gt;0,('Sub Jumlah Dana DIPA'!AC14/SUM('Sub Jumlah Dana DIPA'!Q14:AD14))*$C$3*DIPA!C15,0)</f>
        <v>0</v>
      </c>
      <c r="AE18" s="31">
        <f>IF(SUM('Sub Jumlah Dana DIPA'!Q14:AD14)&gt;0,('Sub Jumlah Dana DIPA'!AD14/SUM('Sub Jumlah Dana DIPA'!Q14:AD14))*$C$3*DIPA!C15,0)</f>
        <v>2500000</v>
      </c>
    </row>
    <row r="19" spans="1:31" ht="30" x14ac:dyDescent="0.25">
      <c r="A19" s="65">
        <f t="shared" si="2"/>
        <v>13</v>
      </c>
      <c r="B19" s="3" t="str">
        <f>DIPA!B16</f>
        <v>Analisis Hubungan Kunjungan Pemustaka Terhadap Pelayanan Perpustakaan PPNS</v>
      </c>
      <c r="C19" s="32" t="str">
        <f>IF(SUM(D19:AE19)=DIPA!C16,"Oke","Ada Kesalahan")</f>
        <v>Oke</v>
      </c>
      <c r="D19" s="31">
        <f>IF(AND('Sub Jumlah Dana DIPA'!C15=1,SUM('Sub Jumlah Dana DIPA'!Q15:AD15)&gt;0),DIPA!C16*'Sub Dana DIPA'!$C$2,IF(AND('Sub Jumlah Dana DIPA'!C15=1,'Sub Jumlah Dana DIPA'!Q15=0),DIPA!C16,0))</f>
        <v>0</v>
      </c>
      <c r="E19" s="31">
        <f>IF(AND('Sub Jumlah Dana DIPA'!D15=1,SUM('Sub Jumlah Dana DIPA'!Q15:AD15)&gt;0),DIPA!C16*'Sub Dana DIPA'!$C$2,IF(AND('Sub Jumlah Dana DIPA'!D15=1,'Sub Jumlah Dana DIPA'!R15=0),DIPA!C16,0))</f>
        <v>0</v>
      </c>
      <c r="F19" s="31">
        <f>IF(AND('Sub Jumlah Dana DIPA'!E15=1,SUM('Sub Jumlah Dana DIPA'!Q15:AD15)&gt;0),DIPA!C16*'Sub Dana DIPA'!$C$2,IF(AND('Sub Jumlah Dana DIPA'!E15=1,'Sub Jumlah Dana DIPA'!S15=0),DIPA!C16,0))</f>
        <v>0</v>
      </c>
      <c r="G19" s="31">
        <f>IF(AND('Sub Jumlah Dana DIPA'!F15=1,SUM('Sub Jumlah Dana DIPA'!Q15:AD15)&gt;0),DIPA!C16*'Sub Dana DIPA'!$C$2,IF(AND('Sub Jumlah Dana DIPA'!F15=1,'Sub Jumlah Dana DIPA'!S15=0),DIPA!C16,0))</f>
        <v>0</v>
      </c>
      <c r="H19" s="31">
        <f>IF(AND('Sub Jumlah Dana DIPA'!G15=1,SUM('Sub Jumlah Dana DIPA'!Q15:AD15)&gt;0),DIPA!C16*'Sub Dana DIPA'!$C$2,IF(AND('Sub Jumlah Dana DIPA'!G15=1,'Sub Jumlah Dana DIPA'!U15=0),DIPA!C16,0))</f>
        <v>0</v>
      </c>
      <c r="I19" s="31">
        <f>IF(AND('Sub Jumlah Dana DIPA'!H15=1,SUM('Sub Jumlah Dana DIPA'!Q15:AD15)&gt;0),DIPA!C16*'Sub Dana DIPA'!$C$2,IF(AND('Sub Jumlah Dana DIPA'!H15=1,'Sub Jumlah Dana DIPA'!V15=0),DIPA!C16,0))</f>
        <v>0</v>
      </c>
      <c r="J19" s="31">
        <f>IF(AND('Sub Jumlah Dana DIPA'!I15=1,SUM('Sub Jumlah Dana DIPA'!Q15:AD15)&gt;0),DIPA!C16*'Sub Dana DIPA'!$C$2,IF(AND('Sub Jumlah Dana DIPA'!I15=1,'Sub Jumlah Dana DIPA'!W15=0),DIPA!C16,0))</f>
        <v>0</v>
      </c>
      <c r="K19" s="31">
        <f>IF(AND('Sub Jumlah Dana DIPA'!J15=1,SUM('Sub Jumlah Dana DIPA'!Q15:AD15)&gt;0),DIPA!C16*'Sub Dana DIPA'!$C$2,IF(AND('Sub Jumlah Dana DIPA'!J15=1,'Sub Jumlah Dana DIPA'!X15=0),DIPA!C16,0))</f>
        <v>0</v>
      </c>
      <c r="L19" s="31">
        <f>IF(AND('Sub Jumlah Dana DIPA'!K15=1,SUM('Sub Jumlah Dana DIPA'!Q15:AD15)&gt;0),DIPA!C16*'Sub Dana DIPA'!$C$2,IF(AND('Sub Jumlah Dana DIPA'!K15=1,'Sub Jumlah Dana DIPA'!Y15=0),DIPA!C16,0))</f>
        <v>0</v>
      </c>
      <c r="M19" s="31">
        <f>IF(AND('Sub Jumlah Dana DIPA'!L15=1,SUM('Sub Jumlah Dana DIPA'!Q15:AD15)&gt;0),DIPA!C16*'Sub Dana DIPA'!$C$2,IF(AND('Sub Jumlah Dana DIPA'!L15=1,'Sub Jumlah Dana DIPA'!Z15=0),DIPA!C16,0))</f>
        <v>0</v>
      </c>
      <c r="N19" s="31">
        <f>IF(AND('Sub Jumlah Dana DIPA'!M15=1,SUM('Sub Jumlah Dana DIPA'!Q15:AD15)&gt;0),DIPA!C16*'Sub Dana DIPA'!$C$2,IF(AND('Sub Jumlah Dana DIPA'!M15=1,'Sub Jumlah Dana DIPA'!AA15=0),DIPA!C16,0))</f>
        <v>0</v>
      </c>
      <c r="O19" s="31">
        <f>IF(AND('Sub Jumlah Dana DIPA'!N15=1,SUM('Sub Jumlah Dana DIPA'!Q15:AD15)&gt;0),DIPA!C16*'Sub Dana DIPA'!$C$2,IF(AND('Sub Jumlah Dana DIPA'!N15=1,'Sub Jumlah Dana DIPA'!AB15=0),DIPA!C16,0))</f>
        <v>0</v>
      </c>
      <c r="P19" s="31">
        <f>IF(AND('Sub Jumlah Dana DIPA'!O15=1,SUM('Sub Jumlah Dana DIPA'!Q15:AD15)&gt;0),DIPA!C16*'Sub Dana DIPA'!$C$2,IF(AND('Sub Jumlah Dana DIPA'!O15=1,'Sub Jumlah Dana DIPA'!AC15=0),DIPA!C16,0))</f>
        <v>0</v>
      </c>
      <c r="Q19" s="31">
        <f>IF(AND('Sub Jumlah Dana DIPA'!P15=1,SUM('Sub Jumlah Dana DIPA'!Q15:AD15)&gt;0),DIPA!C16*'Sub Dana DIPA'!$C$2,IF(AND('Sub Jumlah Dana DIPA'!P15=1,'Sub Jumlah Dana DIPA'!AD15=0),DIPA!C16,0))</f>
        <v>7500000</v>
      </c>
      <c r="R19" s="31">
        <f>IF(SUM('Sub Jumlah Dana DIPA'!Q15:AD15)&gt;0,('Sub Jumlah Dana DIPA'!Q15/SUM('Sub Jumlah Dana DIPA'!Q15:AD15))*$C$3*DIPA!C16,0)</f>
        <v>0</v>
      </c>
      <c r="S19" s="31">
        <f>IF(SUM('Sub Jumlah Dana DIPA'!Q15:AD15)&gt;0,('Sub Jumlah Dana DIPA'!R15/SUM('Sub Jumlah Dana DIPA'!Q15:AD15))*$C$3*DIPA!C16,0)</f>
        <v>0</v>
      </c>
      <c r="T19" s="31">
        <f>IF(SUM('Sub Jumlah Dana DIPA'!Q15:AD15)&gt;0,('Sub Jumlah Dana DIPA'!S15/SUM('Sub Jumlah Dana DIPA'!Q15:AD15))*$C$3*DIPA!C16,0)</f>
        <v>0</v>
      </c>
      <c r="U19" s="31">
        <f>IF(SUM('Sub Jumlah Dana DIPA'!Q15:AD15)&gt;0,('Sub Jumlah Dana DIPA'!T15/SUM('Sub Jumlah Dana DIPA'!Q15:AD15))*$C$3*DIPA!C16,0)</f>
        <v>1250000</v>
      </c>
      <c r="V19" s="31">
        <f>IF(SUM('Sub Jumlah Dana DIPA'!Q15:AD15)&gt;0,('Sub Jumlah Dana DIPA'!U15/SUM('Sub Jumlah Dana DIPA'!Q15:AD15))*$C$3*DIPA!C16,0)</f>
        <v>0</v>
      </c>
      <c r="W19" s="31">
        <f>IF(SUM('Sub Jumlah Dana DIPA'!Q15:AD15)&gt;0,('Sub Jumlah Dana DIPA'!V15/SUM('Sub Jumlah Dana DIPA'!Q15:AD15))*$C$3*DIPA!C16,0)</f>
        <v>0</v>
      </c>
      <c r="X19" s="31">
        <f>IF(SUM('Sub Jumlah Dana DIPA'!Q15:AD15)&gt;0,('Sub Jumlah Dana DIPA'!W15/SUM('Sub Jumlah Dana DIPA'!Q15:AD15))*$C$3*DIPA!C16,0)</f>
        <v>0</v>
      </c>
      <c r="Y19" s="31">
        <f>IF(SUM('Sub Jumlah Dana DIPA'!Q15:AD15)&gt;0,('Sub Jumlah Dana DIPA'!X15/SUM('Sub Jumlah Dana DIPA'!Q15:AD15))*$C$3*DIPA!C16,0)</f>
        <v>1250000</v>
      </c>
      <c r="Z19" s="31">
        <f>IF(SUM('Sub Jumlah Dana DIPA'!Q15:AD15)&gt;0,('Sub Jumlah Dana DIPA'!Y15/SUM('Sub Jumlah Dana DIPA'!Q15:AD15))*$C$3*DIPA!C16,0)</f>
        <v>0</v>
      </c>
      <c r="AA19" s="31">
        <f>IF(SUM('Sub Jumlah Dana DIPA'!Q15:AD15)&gt;0,('Sub Jumlah Dana DIPA'!Z15/SUM('Sub Jumlah Dana DIPA'!Q15:AD15))*$C$3*DIPA!C16,0)</f>
        <v>0</v>
      </c>
      <c r="AB19" s="31">
        <f>IF(SUM('Sub Jumlah Dana DIPA'!Q15:AD15)&gt;0,('Sub Jumlah Dana DIPA'!AA15/SUM('Sub Jumlah Dana DIPA'!Q15:AD15))*$C$3*DIPA!C16,0)</f>
        <v>2500000</v>
      </c>
      <c r="AC19" s="31">
        <f>IF(SUM('Sub Jumlah Dana DIPA'!Q15:AD15)&gt;0,('Sub Jumlah Dana DIPA'!AB15/SUM('Sub Jumlah Dana DIPA'!Q15:AD15))*$C$3*DIPA!C16,0)</f>
        <v>0</v>
      </c>
      <c r="AD19" s="31">
        <f>IF(SUM('Sub Jumlah Dana DIPA'!Q15:AD15)&gt;0,('Sub Jumlah Dana DIPA'!AC15/SUM('Sub Jumlah Dana DIPA'!Q15:AD15))*$C$3*DIPA!C16,0)</f>
        <v>0</v>
      </c>
      <c r="AE19" s="31">
        <f>IF(SUM('Sub Jumlah Dana DIPA'!Q15:AD15)&gt;0,('Sub Jumlah Dana DIPA'!AD15/SUM('Sub Jumlah Dana DIPA'!Q15:AD15))*$C$3*DIPA!C16,0)</f>
        <v>0</v>
      </c>
    </row>
    <row r="20" spans="1:31" ht="30" x14ac:dyDescent="0.25">
      <c r="A20" s="65">
        <f t="shared" si="2"/>
        <v>14</v>
      </c>
      <c r="B20" s="3" t="str">
        <f>DIPA!B17</f>
        <v>Dual Mode Control System pada Penerangan Otomatis Berbasis Protokol 802.11 dan Radio Frekuensi</v>
      </c>
      <c r="C20" s="32" t="str">
        <f>IF(SUM(D20:AE20)=DIPA!C17,"Oke","Ada Kesalahan")</f>
        <v>Oke</v>
      </c>
      <c r="D20" s="31">
        <f>IF(AND('Sub Jumlah Dana DIPA'!C16=1,SUM('Sub Jumlah Dana DIPA'!Q16:AD16)&gt;0),DIPA!C17*'Sub Dana DIPA'!$C$2,IF(AND('Sub Jumlah Dana DIPA'!C16=1,'Sub Jumlah Dana DIPA'!Q16=0),DIPA!C17,0))</f>
        <v>0</v>
      </c>
      <c r="E20" s="31">
        <f>IF(AND('Sub Jumlah Dana DIPA'!D16=1,SUM('Sub Jumlah Dana DIPA'!Q16:AD16)&gt;0),DIPA!C17*'Sub Dana DIPA'!$C$2,IF(AND('Sub Jumlah Dana DIPA'!D16=1,'Sub Jumlah Dana DIPA'!R16=0),DIPA!C17,0))</f>
        <v>0</v>
      </c>
      <c r="F20" s="31">
        <f>IF(AND('Sub Jumlah Dana DIPA'!E16=1,SUM('Sub Jumlah Dana DIPA'!Q16:AD16)&gt;0),DIPA!C17*'Sub Dana DIPA'!$C$2,IF(AND('Sub Jumlah Dana DIPA'!E16=1,'Sub Jumlah Dana DIPA'!S16=0),DIPA!C17,0))</f>
        <v>0</v>
      </c>
      <c r="G20" s="31">
        <f>IF(AND('Sub Jumlah Dana DIPA'!F16=1,SUM('Sub Jumlah Dana DIPA'!Q16:AD16)&gt;0),DIPA!C17*'Sub Dana DIPA'!$C$2,IF(AND('Sub Jumlah Dana DIPA'!F16=1,'Sub Jumlah Dana DIPA'!S16=0),DIPA!C17,0))</f>
        <v>0</v>
      </c>
      <c r="H20" s="31">
        <f>IF(AND('Sub Jumlah Dana DIPA'!G16=1,SUM('Sub Jumlah Dana DIPA'!Q16:AD16)&gt;0),DIPA!C17*'Sub Dana DIPA'!$C$2,IF(AND('Sub Jumlah Dana DIPA'!G16=1,'Sub Jumlah Dana DIPA'!U16=0),DIPA!C17,0))</f>
        <v>0</v>
      </c>
      <c r="I20" s="31">
        <f>IF(AND('Sub Jumlah Dana DIPA'!H16=1,SUM('Sub Jumlah Dana DIPA'!Q16:AD16)&gt;0),DIPA!C17*'Sub Dana DIPA'!$C$2,IF(AND('Sub Jumlah Dana DIPA'!H16=1,'Sub Jumlah Dana DIPA'!V16=0),DIPA!C17,0))</f>
        <v>0</v>
      </c>
      <c r="J20" s="31">
        <f>IF(AND('Sub Jumlah Dana DIPA'!I16=1,SUM('Sub Jumlah Dana DIPA'!Q16:AD16)&gt;0),DIPA!C17*'Sub Dana DIPA'!$C$2,IF(AND('Sub Jumlah Dana DIPA'!I16=1,'Sub Jumlah Dana DIPA'!W16=0),DIPA!C17,0))</f>
        <v>0</v>
      </c>
      <c r="K20" s="31">
        <f>IF(AND('Sub Jumlah Dana DIPA'!J16=1,SUM('Sub Jumlah Dana DIPA'!Q16:AD16)&gt;0),DIPA!C17*'Sub Dana DIPA'!$C$2,IF(AND('Sub Jumlah Dana DIPA'!J16=1,'Sub Jumlah Dana DIPA'!X16=0),DIPA!C17,0))</f>
        <v>0</v>
      </c>
      <c r="L20" s="31">
        <f>IF(AND('Sub Jumlah Dana DIPA'!K16=1,SUM('Sub Jumlah Dana DIPA'!Q16:AD16)&gt;0),DIPA!C17*'Sub Dana DIPA'!$C$2,IF(AND('Sub Jumlah Dana DIPA'!K16=1,'Sub Jumlah Dana DIPA'!Y16=0),DIPA!C17,0))</f>
        <v>0</v>
      </c>
      <c r="M20" s="31">
        <f>IF(AND('Sub Jumlah Dana DIPA'!L16=1,SUM('Sub Jumlah Dana DIPA'!Q16:AD16)&gt;0),DIPA!C17*'Sub Dana DIPA'!$C$2,IF(AND('Sub Jumlah Dana DIPA'!L16=1,'Sub Jumlah Dana DIPA'!Z16=0),DIPA!C17,0))</f>
        <v>7500000</v>
      </c>
      <c r="N20" s="31">
        <f>IF(AND('Sub Jumlah Dana DIPA'!M16=1,SUM('Sub Jumlah Dana DIPA'!Q16:AD16)&gt;0),DIPA!C17*'Sub Dana DIPA'!$C$2,IF(AND('Sub Jumlah Dana DIPA'!M16=1,'Sub Jumlah Dana DIPA'!AA16=0),DIPA!C17,0))</f>
        <v>0</v>
      </c>
      <c r="O20" s="31">
        <f>IF(AND('Sub Jumlah Dana DIPA'!N16=1,SUM('Sub Jumlah Dana DIPA'!Q16:AD16)&gt;0),DIPA!C17*'Sub Dana DIPA'!$C$2,IF(AND('Sub Jumlah Dana DIPA'!N16=1,'Sub Jumlah Dana DIPA'!AB16=0),DIPA!C17,0))</f>
        <v>0</v>
      </c>
      <c r="P20" s="31">
        <f>IF(AND('Sub Jumlah Dana DIPA'!O16=1,SUM('Sub Jumlah Dana DIPA'!Q16:AD16)&gt;0),DIPA!C17*'Sub Dana DIPA'!$C$2,IF(AND('Sub Jumlah Dana DIPA'!O16=1,'Sub Jumlah Dana DIPA'!AC16=0),DIPA!C17,0))</f>
        <v>0</v>
      </c>
      <c r="Q20" s="31">
        <f>IF(AND('Sub Jumlah Dana DIPA'!P16=1,SUM('Sub Jumlah Dana DIPA'!Q16:AD16)&gt;0),DIPA!C17*'Sub Dana DIPA'!$C$2,IF(AND('Sub Jumlah Dana DIPA'!P16=1,'Sub Jumlah Dana DIPA'!AD16=0),DIPA!C17,0))</f>
        <v>0</v>
      </c>
      <c r="R20" s="31">
        <f>IF(SUM('Sub Jumlah Dana DIPA'!Q16:AD16)&gt;0,('Sub Jumlah Dana DIPA'!Q16/SUM('Sub Jumlah Dana DIPA'!Q16:AD16))*$C$3*DIPA!C17,0)</f>
        <v>0</v>
      </c>
      <c r="S20" s="31">
        <f>IF(SUM('Sub Jumlah Dana DIPA'!Q16:AD16)&gt;0,('Sub Jumlah Dana DIPA'!R16/SUM('Sub Jumlah Dana DIPA'!Q16:AD16))*$C$3*DIPA!C17,0)</f>
        <v>0</v>
      </c>
      <c r="T20" s="31">
        <f>IF(SUM('Sub Jumlah Dana DIPA'!Q16:AD16)&gt;0,('Sub Jumlah Dana DIPA'!S16/SUM('Sub Jumlah Dana DIPA'!Q16:AD16))*$C$3*DIPA!C17,0)</f>
        <v>0</v>
      </c>
      <c r="U20" s="31">
        <f>IF(SUM('Sub Jumlah Dana DIPA'!Q16:AD16)&gt;0,('Sub Jumlah Dana DIPA'!T16/SUM('Sub Jumlah Dana DIPA'!Q16:AD16))*$C$3*DIPA!C17,0)</f>
        <v>0</v>
      </c>
      <c r="V20" s="31">
        <f>IF(SUM('Sub Jumlah Dana DIPA'!Q16:AD16)&gt;0,('Sub Jumlah Dana DIPA'!U16/SUM('Sub Jumlah Dana DIPA'!Q16:AD16))*$C$3*DIPA!C17,0)</f>
        <v>0</v>
      </c>
      <c r="W20" s="31">
        <f>IF(SUM('Sub Jumlah Dana DIPA'!Q16:AD16)&gt;0,('Sub Jumlah Dana DIPA'!V16/SUM('Sub Jumlah Dana DIPA'!Q16:AD16))*$C$3*DIPA!C17,0)</f>
        <v>0</v>
      </c>
      <c r="X20" s="31">
        <f>IF(SUM('Sub Jumlah Dana DIPA'!Q16:AD16)&gt;0,('Sub Jumlah Dana DIPA'!W16/SUM('Sub Jumlah Dana DIPA'!Q16:AD16))*$C$3*DIPA!C17,0)</f>
        <v>0</v>
      </c>
      <c r="Y20" s="31">
        <f>IF(SUM('Sub Jumlah Dana DIPA'!Q16:AD16)&gt;0,('Sub Jumlah Dana DIPA'!X16/SUM('Sub Jumlah Dana DIPA'!Q16:AD16))*$C$3*DIPA!C17,0)</f>
        <v>0</v>
      </c>
      <c r="Z20" s="31">
        <f>IF(SUM('Sub Jumlah Dana DIPA'!Q16:AD16)&gt;0,('Sub Jumlah Dana DIPA'!Y16/SUM('Sub Jumlah Dana DIPA'!Q16:AD16))*$C$3*DIPA!C17,0)</f>
        <v>1250000</v>
      </c>
      <c r="AA20" s="31">
        <f>IF(SUM('Sub Jumlah Dana DIPA'!Q16:AD16)&gt;0,('Sub Jumlah Dana DIPA'!Z16/SUM('Sub Jumlah Dana DIPA'!Q16:AD16))*$C$3*DIPA!C17,0)</f>
        <v>1250000</v>
      </c>
      <c r="AB20" s="31">
        <f>IF(SUM('Sub Jumlah Dana DIPA'!Q16:AD16)&gt;0,('Sub Jumlah Dana DIPA'!AA16/SUM('Sub Jumlah Dana DIPA'!Q16:AD16))*$C$3*DIPA!C17,0)</f>
        <v>0</v>
      </c>
      <c r="AC20" s="31">
        <f>IF(SUM('Sub Jumlah Dana DIPA'!Q16:AD16)&gt;0,('Sub Jumlah Dana DIPA'!AB16/SUM('Sub Jumlah Dana DIPA'!Q16:AD16))*$C$3*DIPA!C17,0)</f>
        <v>0</v>
      </c>
      <c r="AD20" s="31">
        <f>IF(SUM('Sub Jumlah Dana DIPA'!Q16:AD16)&gt;0,('Sub Jumlah Dana DIPA'!AC16/SUM('Sub Jumlah Dana DIPA'!Q16:AD16))*$C$3*DIPA!C17,0)</f>
        <v>0</v>
      </c>
      <c r="AE20" s="31">
        <f>IF(SUM('Sub Jumlah Dana DIPA'!Q16:AD16)&gt;0,('Sub Jumlah Dana DIPA'!AD16/SUM('Sub Jumlah Dana DIPA'!Q16:AD16))*$C$3*DIPA!C17,0)</f>
        <v>2500000</v>
      </c>
    </row>
    <row r="21" spans="1:31" ht="30" x14ac:dyDescent="0.25">
      <c r="A21" s="65">
        <f t="shared" si="2"/>
        <v>15</v>
      </c>
      <c r="B21" s="3" t="str">
        <f>DIPA!B18</f>
        <v>Prototipe Portable Water Turbine Generator</v>
      </c>
      <c r="C21" s="32" t="str">
        <f>IF(SUM(D21:AE21)=DIPA!C18,"Oke","Ada Kesalahan")</f>
        <v>Oke</v>
      </c>
      <c r="D21" s="31">
        <f>IF(AND('Sub Jumlah Dana DIPA'!C17=1,SUM('Sub Jumlah Dana DIPA'!Q17:AD17)&gt;0),DIPA!C18*'Sub Dana DIPA'!$C$2,IF(AND('Sub Jumlah Dana DIPA'!C17=1,'Sub Jumlah Dana DIPA'!Q17=0),DIPA!C18,0))</f>
        <v>0</v>
      </c>
      <c r="E21" s="31">
        <f>IF(AND('Sub Jumlah Dana DIPA'!D17=1,SUM('Sub Jumlah Dana DIPA'!Q17:AD17)&gt;0),DIPA!C18*'Sub Dana DIPA'!$C$2,IF(AND('Sub Jumlah Dana DIPA'!D17=1,'Sub Jumlah Dana DIPA'!R17=0),DIPA!C18,0))</f>
        <v>0</v>
      </c>
      <c r="F21" s="31">
        <f>IF(AND('Sub Jumlah Dana DIPA'!E17=1,SUM('Sub Jumlah Dana DIPA'!Q17:AD17)&gt;0),DIPA!C18*'Sub Dana DIPA'!$C$2,IF(AND('Sub Jumlah Dana DIPA'!E17=1,'Sub Jumlah Dana DIPA'!S17=0),DIPA!C18,0))</f>
        <v>0</v>
      </c>
      <c r="G21" s="31">
        <f>IF(AND('Sub Jumlah Dana DIPA'!F17=1,SUM('Sub Jumlah Dana DIPA'!Q17:AD17)&gt;0),DIPA!C18*'Sub Dana DIPA'!$C$2,IF(AND('Sub Jumlah Dana DIPA'!F17=1,'Sub Jumlah Dana DIPA'!S17=0),DIPA!C18,0))</f>
        <v>0</v>
      </c>
      <c r="H21" s="31">
        <f>IF(AND('Sub Jumlah Dana DIPA'!G17=1,SUM('Sub Jumlah Dana DIPA'!Q17:AD17)&gt;0),DIPA!C18*'Sub Dana DIPA'!$C$2,IF(AND('Sub Jumlah Dana DIPA'!G17=1,'Sub Jumlah Dana DIPA'!U17=0),DIPA!C18,0))</f>
        <v>0</v>
      </c>
      <c r="I21" s="31">
        <f>IF(AND('Sub Jumlah Dana DIPA'!H17=1,SUM('Sub Jumlah Dana DIPA'!Q17:AD17)&gt;0),DIPA!C18*'Sub Dana DIPA'!$C$2,IF(AND('Sub Jumlah Dana DIPA'!H17=1,'Sub Jumlah Dana DIPA'!V17=0),DIPA!C18,0))</f>
        <v>0</v>
      </c>
      <c r="J21" s="31">
        <f>IF(AND('Sub Jumlah Dana DIPA'!I17=1,SUM('Sub Jumlah Dana DIPA'!Q17:AD17)&gt;0),DIPA!C18*'Sub Dana DIPA'!$C$2,IF(AND('Sub Jumlah Dana DIPA'!I17=1,'Sub Jumlah Dana DIPA'!W17=0),DIPA!C18,0))</f>
        <v>0</v>
      </c>
      <c r="K21" s="31">
        <f>IF(AND('Sub Jumlah Dana DIPA'!J17=1,SUM('Sub Jumlah Dana DIPA'!Q17:AD17)&gt;0),DIPA!C18*'Sub Dana DIPA'!$C$2,IF(AND('Sub Jumlah Dana DIPA'!J17=1,'Sub Jumlah Dana DIPA'!X17=0),DIPA!C18,0))</f>
        <v>0</v>
      </c>
      <c r="L21" s="31">
        <f>IF(AND('Sub Jumlah Dana DIPA'!K17=1,SUM('Sub Jumlah Dana DIPA'!Q17:AD17)&gt;0),DIPA!C18*'Sub Dana DIPA'!$C$2,IF(AND('Sub Jumlah Dana DIPA'!K17=1,'Sub Jumlah Dana DIPA'!Y17=0),DIPA!C18,0))</f>
        <v>0</v>
      </c>
      <c r="M21" s="31">
        <f>IF(AND('Sub Jumlah Dana DIPA'!L17=1,SUM('Sub Jumlah Dana DIPA'!Q17:AD17)&gt;0),DIPA!C18*'Sub Dana DIPA'!$C$2,IF(AND('Sub Jumlah Dana DIPA'!L17=1,'Sub Jumlah Dana DIPA'!Z17=0),DIPA!C18,0))</f>
        <v>7500000</v>
      </c>
      <c r="N21" s="31">
        <f>IF(AND('Sub Jumlah Dana DIPA'!M17=1,SUM('Sub Jumlah Dana DIPA'!Q17:AD17)&gt;0),DIPA!C18*'Sub Dana DIPA'!$C$2,IF(AND('Sub Jumlah Dana DIPA'!M17=1,'Sub Jumlah Dana DIPA'!AA17=0),DIPA!C18,0))</f>
        <v>0</v>
      </c>
      <c r="O21" s="31">
        <f>IF(AND('Sub Jumlah Dana DIPA'!N17=1,SUM('Sub Jumlah Dana DIPA'!Q17:AD17)&gt;0),DIPA!C18*'Sub Dana DIPA'!$C$2,IF(AND('Sub Jumlah Dana DIPA'!N17=1,'Sub Jumlah Dana DIPA'!AB17=0),DIPA!C18,0))</f>
        <v>0</v>
      </c>
      <c r="P21" s="31">
        <f>IF(AND('Sub Jumlah Dana DIPA'!O17=1,SUM('Sub Jumlah Dana DIPA'!Q17:AD17)&gt;0),DIPA!C18*'Sub Dana DIPA'!$C$2,IF(AND('Sub Jumlah Dana DIPA'!O17=1,'Sub Jumlah Dana DIPA'!AC17=0),DIPA!C18,0))</f>
        <v>0</v>
      </c>
      <c r="Q21" s="31">
        <f>IF(AND('Sub Jumlah Dana DIPA'!P17=1,SUM('Sub Jumlah Dana DIPA'!Q17:AD17)&gt;0),DIPA!C18*'Sub Dana DIPA'!$C$2,IF(AND('Sub Jumlah Dana DIPA'!P17=1,'Sub Jumlah Dana DIPA'!AD17=0),DIPA!C18,0))</f>
        <v>0</v>
      </c>
      <c r="R21" s="31">
        <f>IF(SUM('Sub Jumlah Dana DIPA'!Q17:AD17)&gt;0,('Sub Jumlah Dana DIPA'!Q17/SUM('Sub Jumlah Dana DIPA'!Q17:AD17))*$C$3*DIPA!C18,0)</f>
        <v>0</v>
      </c>
      <c r="S21" s="31">
        <f>IF(SUM('Sub Jumlah Dana DIPA'!Q17:AD17)&gt;0,('Sub Jumlah Dana DIPA'!R17/SUM('Sub Jumlah Dana DIPA'!Q17:AD17))*$C$3*DIPA!C18,0)</f>
        <v>0</v>
      </c>
      <c r="T21" s="31">
        <f>IF(SUM('Sub Jumlah Dana DIPA'!Q17:AD17)&gt;0,('Sub Jumlah Dana DIPA'!S17/SUM('Sub Jumlah Dana DIPA'!Q17:AD17))*$C$3*DIPA!C18,0)</f>
        <v>1250000</v>
      </c>
      <c r="U21" s="31">
        <f>IF(SUM('Sub Jumlah Dana DIPA'!Q17:AD17)&gt;0,('Sub Jumlah Dana DIPA'!T17/SUM('Sub Jumlah Dana DIPA'!Q17:AD17))*$C$3*DIPA!C18,0)</f>
        <v>0</v>
      </c>
      <c r="V21" s="31">
        <f>IF(SUM('Sub Jumlah Dana DIPA'!Q17:AD17)&gt;0,('Sub Jumlah Dana DIPA'!U17/SUM('Sub Jumlah Dana DIPA'!Q17:AD17))*$C$3*DIPA!C18,0)</f>
        <v>0</v>
      </c>
      <c r="W21" s="31">
        <f>IF(SUM('Sub Jumlah Dana DIPA'!Q17:AD17)&gt;0,('Sub Jumlah Dana DIPA'!V17/SUM('Sub Jumlah Dana DIPA'!Q17:AD17))*$C$3*DIPA!C18,0)</f>
        <v>0</v>
      </c>
      <c r="X21" s="31">
        <f>IF(SUM('Sub Jumlah Dana DIPA'!Q17:AD17)&gt;0,('Sub Jumlah Dana DIPA'!W17/SUM('Sub Jumlah Dana DIPA'!Q17:AD17))*$C$3*DIPA!C18,0)</f>
        <v>0</v>
      </c>
      <c r="Y21" s="31">
        <f>IF(SUM('Sub Jumlah Dana DIPA'!Q17:AD17)&gt;0,('Sub Jumlah Dana DIPA'!X17/SUM('Sub Jumlah Dana DIPA'!Q17:AD17))*$C$3*DIPA!C18,0)</f>
        <v>1250000</v>
      </c>
      <c r="Z21" s="31">
        <f>IF(SUM('Sub Jumlah Dana DIPA'!Q17:AD17)&gt;0,('Sub Jumlah Dana DIPA'!Y17/SUM('Sub Jumlah Dana DIPA'!Q17:AD17))*$C$3*DIPA!C18,0)</f>
        <v>1250000</v>
      </c>
      <c r="AA21" s="31">
        <f>IF(SUM('Sub Jumlah Dana DIPA'!Q17:AD17)&gt;0,('Sub Jumlah Dana DIPA'!Z17/SUM('Sub Jumlah Dana DIPA'!Q17:AD17))*$C$3*DIPA!C18,0)</f>
        <v>0</v>
      </c>
      <c r="AB21" s="31">
        <f>IF(SUM('Sub Jumlah Dana DIPA'!Q17:AD17)&gt;0,('Sub Jumlah Dana DIPA'!AA17/SUM('Sub Jumlah Dana DIPA'!Q17:AD17))*$C$3*DIPA!C18,0)</f>
        <v>0</v>
      </c>
      <c r="AC21" s="31">
        <f>IF(SUM('Sub Jumlah Dana DIPA'!Q17:AD17)&gt;0,('Sub Jumlah Dana DIPA'!AB17/SUM('Sub Jumlah Dana DIPA'!Q17:AD17))*$C$3*DIPA!C18,0)</f>
        <v>0</v>
      </c>
      <c r="AD21" s="31">
        <f>IF(SUM('Sub Jumlah Dana DIPA'!Q17:AD17)&gt;0,('Sub Jumlah Dana DIPA'!AC17/SUM('Sub Jumlah Dana DIPA'!Q17:AD17))*$C$3*DIPA!C18,0)</f>
        <v>0</v>
      </c>
      <c r="AE21" s="31">
        <f>IF(SUM('Sub Jumlah Dana DIPA'!Q17:AD17)&gt;0,('Sub Jumlah Dana DIPA'!AD17/SUM('Sub Jumlah Dana DIPA'!Q17:AD17))*$C$3*DIPA!C18,0)</f>
        <v>1250000</v>
      </c>
    </row>
    <row r="22" spans="1:31" ht="30" x14ac:dyDescent="0.25">
      <c r="A22" s="65">
        <f t="shared" si="2"/>
        <v>16</v>
      </c>
      <c r="B22" s="3" t="str">
        <f>DIPA!B19</f>
        <v>Pemanfaatan Tripotassium Sitrat dari Kulit Manihot Esculenta dan Buah Avverhoa Bilimbi serta Penambahan Flame Retardant sebagai Fire Passive Protection pada Dinding Rumah Padat Penduduk</v>
      </c>
      <c r="C22" s="32" t="str">
        <f>IF(SUM(D22:AE22)=DIPA!C19,"Oke","Ada Kesalahan")</f>
        <v>Oke</v>
      </c>
      <c r="D22" s="31">
        <f>IF(AND('Sub Jumlah Dana DIPA'!C18=1,SUM('Sub Jumlah Dana DIPA'!Q18:AD18)&gt;0),DIPA!C19*'Sub Dana DIPA'!$C$2,IF(AND('Sub Jumlah Dana DIPA'!C18=1,'Sub Jumlah Dana DIPA'!Q18=0),DIPA!C19,0))</f>
        <v>0</v>
      </c>
      <c r="E22" s="31">
        <f>IF(AND('Sub Jumlah Dana DIPA'!D18=1,SUM('Sub Jumlah Dana DIPA'!Q18:AD18)&gt;0),DIPA!C19*'Sub Dana DIPA'!$C$2,IF(AND('Sub Jumlah Dana DIPA'!D18=1,'Sub Jumlah Dana DIPA'!R18=0),DIPA!C19,0))</f>
        <v>0</v>
      </c>
      <c r="F22" s="31">
        <f>IF(AND('Sub Jumlah Dana DIPA'!E18=1,SUM('Sub Jumlah Dana DIPA'!Q18:AD18)&gt;0),DIPA!C19*'Sub Dana DIPA'!$C$2,IF(AND('Sub Jumlah Dana DIPA'!E18=1,'Sub Jumlah Dana DIPA'!S18=0),DIPA!C19,0))</f>
        <v>0</v>
      </c>
      <c r="G22" s="31">
        <f>IF(AND('Sub Jumlah Dana DIPA'!F18=1,SUM('Sub Jumlah Dana DIPA'!Q18:AD18)&gt;0),DIPA!C19*'Sub Dana DIPA'!$C$2,IF(AND('Sub Jumlah Dana DIPA'!F18=1,'Sub Jumlah Dana DIPA'!S18=0),DIPA!C19,0))</f>
        <v>0</v>
      </c>
      <c r="H22" s="31">
        <f>IF(AND('Sub Jumlah Dana DIPA'!G18=1,SUM('Sub Jumlah Dana DIPA'!Q18:AD18)&gt;0),DIPA!C19*'Sub Dana DIPA'!$C$2,IF(AND('Sub Jumlah Dana DIPA'!G18=1,'Sub Jumlah Dana DIPA'!U18=0),DIPA!C19,0))</f>
        <v>0</v>
      </c>
      <c r="I22" s="31">
        <f>IF(AND('Sub Jumlah Dana DIPA'!H18=1,SUM('Sub Jumlah Dana DIPA'!Q18:AD18)&gt;0),DIPA!C19*'Sub Dana DIPA'!$C$2,IF(AND('Sub Jumlah Dana DIPA'!H18=1,'Sub Jumlah Dana DIPA'!V18=0),DIPA!C19,0))</f>
        <v>0</v>
      </c>
      <c r="J22" s="31">
        <f>IF(AND('Sub Jumlah Dana DIPA'!I18=1,SUM('Sub Jumlah Dana DIPA'!Q18:AD18)&gt;0),DIPA!C19*'Sub Dana DIPA'!$C$2,IF(AND('Sub Jumlah Dana DIPA'!I18=1,'Sub Jumlah Dana DIPA'!W18=0),DIPA!C19,0))</f>
        <v>0</v>
      </c>
      <c r="K22" s="31">
        <f>IF(AND('Sub Jumlah Dana DIPA'!J18=1,SUM('Sub Jumlah Dana DIPA'!Q18:AD18)&gt;0),DIPA!C19*'Sub Dana DIPA'!$C$2,IF(AND('Sub Jumlah Dana DIPA'!J18=1,'Sub Jumlah Dana DIPA'!X18=0),DIPA!C19,0))</f>
        <v>0</v>
      </c>
      <c r="L22" s="31">
        <f>IF(AND('Sub Jumlah Dana DIPA'!K18=1,SUM('Sub Jumlah Dana DIPA'!Q18:AD18)&gt;0),DIPA!C19*'Sub Dana DIPA'!$C$2,IF(AND('Sub Jumlah Dana DIPA'!K18=1,'Sub Jumlah Dana DIPA'!Y18=0),DIPA!C19,0))</f>
        <v>0</v>
      </c>
      <c r="M22" s="31">
        <f>IF(AND('Sub Jumlah Dana DIPA'!L18=1,SUM('Sub Jumlah Dana DIPA'!Q18:AD18)&gt;0),DIPA!C19*'Sub Dana DIPA'!$C$2,IF(AND('Sub Jumlah Dana DIPA'!L18=1,'Sub Jumlah Dana DIPA'!Z18=0),DIPA!C19,0))</f>
        <v>0</v>
      </c>
      <c r="N22" s="31">
        <f>IF(AND('Sub Jumlah Dana DIPA'!M18=1,SUM('Sub Jumlah Dana DIPA'!Q18:AD18)&gt;0),DIPA!C19*'Sub Dana DIPA'!$C$2,IF(AND('Sub Jumlah Dana DIPA'!M18=1,'Sub Jumlah Dana DIPA'!AA18=0),DIPA!C19,0))</f>
        <v>7500000</v>
      </c>
      <c r="O22" s="31">
        <f>IF(AND('Sub Jumlah Dana DIPA'!N18=1,SUM('Sub Jumlah Dana DIPA'!Q18:AD18)&gt;0),DIPA!C19*'Sub Dana DIPA'!$C$2,IF(AND('Sub Jumlah Dana DIPA'!N18=1,'Sub Jumlah Dana DIPA'!AB18=0),DIPA!C19,0))</f>
        <v>0</v>
      </c>
      <c r="P22" s="31">
        <f>IF(AND('Sub Jumlah Dana DIPA'!O18=1,SUM('Sub Jumlah Dana DIPA'!Q18:AD18)&gt;0),DIPA!C19*'Sub Dana DIPA'!$C$2,IF(AND('Sub Jumlah Dana DIPA'!O18=1,'Sub Jumlah Dana DIPA'!AC18=0),DIPA!C19,0))</f>
        <v>0</v>
      </c>
      <c r="Q22" s="31">
        <f>IF(AND('Sub Jumlah Dana DIPA'!P18=1,SUM('Sub Jumlah Dana DIPA'!Q18:AD18)&gt;0),DIPA!C19*'Sub Dana DIPA'!$C$2,IF(AND('Sub Jumlah Dana DIPA'!P18=1,'Sub Jumlah Dana DIPA'!AD18=0),DIPA!C19,0))</f>
        <v>0</v>
      </c>
      <c r="R22" s="31">
        <f>IF(SUM('Sub Jumlah Dana DIPA'!Q18:AD18)&gt;0,('Sub Jumlah Dana DIPA'!Q18/SUM('Sub Jumlah Dana DIPA'!Q18:AD18))*$C$3*DIPA!C19,0)</f>
        <v>0</v>
      </c>
      <c r="S22" s="31">
        <f>IF(SUM('Sub Jumlah Dana DIPA'!Q18:AD18)&gt;0,('Sub Jumlah Dana DIPA'!R18/SUM('Sub Jumlah Dana DIPA'!Q18:AD18))*$C$3*DIPA!C19,0)</f>
        <v>1666666.6666666667</v>
      </c>
      <c r="T22" s="31">
        <f>IF(SUM('Sub Jumlah Dana DIPA'!Q18:AD18)&gt;0,('Sub Jumlah Dana DIPA'!S18/SUM('Sub Jumlah Dana DIPA'!Q18:AD18))*$C$3*DIPA!C19,0)</f>
        <v>0</v>
      </c>
      <c r="U22" s="31">
        <f>IF(SUM('Sub Jumlah Dana DIPA'!Q18:AD18)&gt;0,('Sub Jumlah Dana DIPA'!T18/SUM('Sub Jumlah Dana DIPA'!Q18:AD18))*$C$3*DIPA!C19,0)</f>
        <v>0</v>
      </c>
      <c r="V22" s="31">
        <f>IF(SUM('Sub Jumlah Dana DIPA'!Q18:AD18)&gt;0,('Sub Jumlah Dana DIPA'!U18/SUM('Sub Jumlah Dana DIPA'!Q18:AD18))*$C$3*DIPA!C19,0)</f>
        <v>1666666.6666666667</v>
      </c>
      <c r="W22" s="31">
        <f>IF(SUM('Sub Jumlah Dana DIPA'!Q18:AD18)&gt;0,('Sub Jumlah Dana DIPA'!V18/SUM('Sub Jumlah Dana DIPA'!Q18:AD18))*$C$3*DIPA!C19,0)</f>
        <v>0</v>
      </c>
      <c r="X22" s="31">
        <f>IF(SUM('Sub Jumlah Dana DIPA'!Q18:AD18)&gt;0,('Sub Jumlah Dana DIPA'!W18/SUM('Sub Jumlah Dana DIPA'!Q18:AD18))*$C$3*DIPA!C19,0)</f>
        <v>0</v>
      </c>
      <c r="Y22" s="31">
        <f>IF(SUM('Sub Jumlah Dana DIPA'!Q18:AD18)&gt;0,('Sub Jumlah Dana DIPA'!X18/SUM('Sub Jumlah Dana DIPA'!Q18:AD18))*$C$3*DIPA!C19,0)</f>
        <v>0</v>
      </c>
      <c r="Z22" s="31">
        <f>IF(SUM('Sub Jumlah Dana DIPA'!Q18:AD18)&gt;0,('Sub Jumlah Dana DIPA'!Y18/SUM('Sub Jumlah Dana DIPA'!Q18:AD18))*$C$3*DIPA!C19,0)</f>
        <v>0</v>
      </c>
      <c r="AA22" s="31">
        <f>IF(SUM('Sub Jumlah Dana DIPA'!Q18:AD18)&gt;0,('Sub Jumlah Dana DIPA'!Z18/SUM('Sub Jumlah Dana DIPA'!Q18:AD18))*$C$3*DIPA!C19,0)</f>
        <v>0</v>
      </c>
      <c r="AB22" s="31">
        <f>IF(SUM('Sub Jumlah Dana DIPA'!Q18:AD18)&gt;0,('Sub Jumlah Dana DIPA'!AA18/SUM('Sub Jumlah Dana DIPA'!Q18:AD18))*$C$3*DIPA!C19,0)</f>
        <v>1666666.6666666667</v>
      </c>
      <c r="AC22" s="31">
        <f>IF(SUM('Sub Jumlah Dana DIPA'!Q18:AD18)&gt;0,('Sub Jumlah Dana DIPA'!AB18/SUM('Sub Jumlah Dana DIPA'!Q18:AD18))*$C$3*DIPA!C19,0)</f>
        <v>0</v>
      </c>
      <c r="AD22" s="31">
        <f>IF(SUM('Sub Jumlah Dana DIPA'!Q18:AD18)&gt;0,('Sub Jumlah Dana DIPA'!AC18/SUM('Sub Jumlah Dana DIPA'!Q18:AD18))*$C$3*DIPA!C19,0)</f>
        <v>0</v>
      </c>
      <c r="AE22" s="31">
        <f>IF(SUM('Sub Jumlah Dana DIPA'!Q18:AD18)&gt;0,('Sub Jumlah Dana DIPA'!AD18/SUM('Sub Jumlah Dana DIPA'!Q18:AD18))*$C$3*DIPA!C19,0)</f>
        <v>0</v>
      </c>
    </row>
    <row r="23" spans="1:31" ht="30" x14ac:dyDescent="0.25">
      <c r="A23" s="65">
        <f t="shared" si="2"/>
        <v>17</v>
      </c>
      <c r="B23" s="3" t="str">
        <f>DIPA!B20</f>
        <v>Analisis Keselamatan Kerja Radiasi pada Pemanfaatan Radiografi Industri di Politeknik Perkapalan Negeri Surabaya</v>
      </c>
      <c r="C23" s="32" t="str">
        <f>IF(SUM(D23:AE23)=DIPA!C20,"Oke","Ada Kesalahan")</f>
        <v>Oke</v>
      </c>
      <c r="D23" s="31">
        <f>IF(AND('Sub Jumlah Dana DIPA'!C19=1,SUM('Sub Jumlah Dana DIPA'!Q19:AD19)&gt;0),DIPA!C20*'Sub Dana DIPA'!$C$2,IF(AND('Sub Jumlah Dana DIPA'!C19=1,'Sub Jumlah Dana DIPA'!Q19=0),DIPA!C20,0))</f>
        <v>0</v>
      </c>
      <c r="E23" s="31">
        <f>IF(AND('Sub Jumlah Dana DIPA'!D19=1,SUM('Sub Jumlah Dana DIPA'!Q19:AD19)&gt;0),DIPA!C20*'Sub Dana DIPA'!$C$2,IF(AND('Sub Jumlah Dana DIPA'!D19=1,'Sub Jumlah Dana DIPA'!R19=0),DIPA!C20,0))</f>
        <v>0</v>
      </c>
      <c r="F23" s="31">
        <f>IF(AND('Sub Jumlah Dana DIPA'!E19=1,SUM('Sub Jumlah Dana DIPA'!Q19:AD19)&gt;0),DIPA!C20*'Sub Dana DIPA'!$C$2,IF(AND('Sub Jumlah Dana DIPA'!E19=1,'Sub Jumlah Dana DIPA'!S19=0),DIPA!C20,0))</f>
        <v>0</v>
      </c>
      <c r="G23" s="31">
        <f>IF(AND('Sub Jumlah Dana DIPA'!F19=1,SUM('Sub Jumlah Dana DIPA'!Q19:AD19)&gt;0),DIPA!C20*'Sub Dana DIPA'!$C$2,IF(AND('Sub Jumlah Dana DIPA'!F19=1,'Sub Jumlah Dana DIPA'!S19=0),DIPA!C20,0))</f>
        <v>0</v>
      </c>
      <c r="H23" s="31">
        <f>IF(AND('Sub Jumlah Dana DIPA'!G19=1,SUM('Sub Jumlah Dana DIPA'!Q19:AD19)&gt;0),DIPA!C20*'Sub Dana DIPA'!$C$2,IF(AND('Sub Jumlah Dana DIPA'!G19=1,'Sub Jumlah Dana DIPA'!U19=0),DIPA!C20,0))</f>
        <v>0</v>
      </c>
      <c r="I23" s="31">
        <f>IF(AND('Sub Jumlah Dana DIPA'!H19=1,SUM('Sub Jumlah Dana DIPA'!Q19:AD19)&gt;0),DIPA!C20*'Sub Dana DIPA'!$C$2,IF(AND('Sub Jumlah Dana DIPA'!H19=1,'Sub Jumlah Dana DIPA'!V19=0),DIPA!C20,0))</f>
        <v>0</v>
      </c>
      <c r="J23" s="31">
        <f>IF(AND('Sub Jumlah Dana DIPA'!I19=1,SUM('Sub Jumlah Dana DIPA'!Q19:AD19)&gt;0),DIPA!C20*'Sub Dana DIPA'!$C$2,IF(AND('Sub Jumlah Dana DIPA'!I19=1,'Sub Jumlah Dana DIPA'!W19=0),DIPA!C20,0))</f>
        <v>0</v>
      </c>
      <c r="K23" s="31">
        <f>IF(AND('Sub Jumlah Dana DIPA'!J19=1,SUM('Sub Jumlah Dana DIPA'!Q19:AD19)&gt;0),DIPA!C20*'Sub Dana DIPA'!$C$2,IF(AND('Sub Jumlah Dana DIPA'!J19=1,'Sub Jumlah Dana DIPA'!X19=0),DIPA!C20,0))</f>
        <v>0</v>
      </c>
      <c r="L23" s="31">
        <f>IF(AND('Sub Jumlah Dana DIPA'!K19=1,SUM('Sub Jumlah Dana DIPA'!Q19:AD19)&gt;0),DIPA!C20*'Sub Dana DIPA'!$C$2,IF(AND('Sub Jumlah Dana DIPA'!K19=1,'Sub Jumlah Dana DIPA'!Y19=0),DIPA!C20,0))</f>
        <v>0</v>
      </c>
      <c r="M23" s="31">
        <f>IF(AND('Sub Jumlah Dana DIPA'!L19=1,SUM('Sub Jumlah Dana DIPA'!Q19:AD19)&gt;0),DIPA!C20*'Sub Dana DIPA'!$C$2,IF(AND('Sub Jumlah Dana DIPA'!L19=1,'Sub Jumlah Dana DIPA'!Z19=0),DIPA!C20,0))</f>
        <v>0</v>
      </c>
      <c r="N23" s="31">
        <f>IF(AND('Sub Jumlah Dana DIPA'!M19=1,SUM('Sub Jumlah Dana DIPA'!Q19:AD19)&gt;0),DIPA!C20*'Sub Dana DIPA'!$C$2,IF(AND('Sub Jumlah Dana DIPA'!M19=1,'Sub Jumlah Dana DIPA'!AA19=0),DIPA!C20,0))</f>
        <v>7500000</v>
      </c>
      <c r="O23" s="31">
        <f>IF(AND('Sub Jumlah Dana DIPA'!N19=1,SUM('Sub Jumlah Dana DIPA'!Q19:AD19)&gt;0),DIPA!C20*'Sub Dana DIPA'!$C$2,IF(AND('Sub Jumlah Dana DIPA'!N19=1,'Sub Jumlah Dana DIPA'!AB19=0),DIPA!C20,0))</f>
        <v>0</v>
      </c>
      <c r="P23" s="31">
        <f>IF(AND('Sub Jumlah Dana DIPA'!O19=1,SUM('Sub Jumlah Dana DIPA'!Q19:AD19)&gt;0),DIPA!C20*'Sub Dana DIPA'!$C$2,IF(AND('Sub Jumlah Dana DIPA'!O19=1,'Sub Jumlah Dana DIPA'!AC19=0),DIPA!C20,0))</f>
        <v>0</v>
      </c>
      <c r="Q23" s="31">
        <f>IF(AND('Sub Jumlah Dana DIPA'!P19=1,SUM('Sub Jumlah Dana DIPA'!Q19:AD19)&gt;0),DIPA!C20*'Sub Dana DIPA'!$C$2,IF(AND('Sub Jumlah Dana DIPA'!P19=1,'Sub Jumlah Dana DIPA'!AD19=0),DIPA!C20,0))</f>
        <v>0</v>
      </c>
      <c r="R23" s="31">
        <f>IF(SUM('Sub Jumlah Dana DIPA'!Q19:AD19)&gt;0,('Sub Jumlah Dana DIPA'!Q19/SUM('Sub Jumlah Dana DIPA'!Q19:AD19))*$C$3*DIPA!C20,0)</f>
        <v>0</v>
      </c>
      <c r="S23" s="31">
        <f>IF(SUM('Sub Jumlah Dana DIPA'!Q19:AD19)&gt;0,('Sub Jumlah Dana DIPA'!R19/SUM('Sub Jumlah Dana DIPA'!Q19:AD19))*$C$3*DIPA!C20,0)</f>
        <v>0</v>
      </c>
      <c r="T23" s="31">
        <f>IF(SUM('Sub Jumlah Dana DIPA'!Q19:AD19)&gt;0,('Sub Jumlah Dana DIPA'!S19/SUM('Sub Jumlah Dana DIPA'!Q19:AD19))*$C$3*DIPA!C20,0)</f>
        <v>0</v>
      </c>
      <c r="U23" s="31">
        <f>IF(SUM('Sub Jumlah Dana DIPA'!Q19:AD19)&gt;0,('Sub Jumlah Dana DIPA'!T19/SUM('Sub Jumlah Dana DIPA'!Q19:AD19))*$C$3*DIPA!C20,0)</f>
        <v>0</v>
      </c>
      <c r="V23" s="31">
        <f>IF(SUM('Sub Jumlah Dana DIPA'!Q19:AD19)&gt;0,('Sub Jumlah Dana DIPA'!U19/SUM('Sub Jumlah Dana DIPA'!Q19:AD19))*$C$3*DIPA!C20,0)</f>
        <v>1250000</v>
      </c>
      <c r="W23" s="31">
        <f>IF(SUM('Sub Jumlah Dana DIPA'!Q19:AD19)&gt;0,('Sub Jumlah Dana DIPA'!V19/SUM('Sub Jumlah Dana DIPA'!Q19:AD19))*$C$3*DIPA!C20,0)</f>
        <v>1250000</v>
      </c>
      <c r="X23" s="31">
        <f>IF(SUM('Sub Jumlah Dana DIPA'!Q19:AD19)&gt;0,('Sub Jumlah Dana DIPA'!W19/SUM('Sub Jumlah Dana DIPA'!Q19:AD19))*$C$3*DIPA!C20,0)</f>
        <v>0</v>
      </c>
      <c r="Y23" s="31">
        <f>IF(SUM('Sub Jumlah Dana DIPA'!Q19:AD19)&gt;0,('Sub Jumlah Dana DIPA'!X19/SUM('Sub Jumlah Dana DIPA'!Q19:AD19))*$C$3*DIPA!C20,0)</f>
        <v>0</v>
      </c>
      <c r="Z23" s="31">
        <f>IF(SUM('Sub Jumlah Dana DIPA'!Q19:AD19)&gt;0,('Sub Jumlah Dana DIPA'!Y19/SUM('Sub Jumlah Dana DIPA'!Q19:AD19))*$C$3*DIPA!C20,0)</f>
        <v>1250000</v>
      </c>
      <c r="AA23" s="31">
        <f>IF(SUM('Sub Jumlah Dana DIPA'!Q19:AD19)&gt;0,('Sub Jumlah Dana DIPA'!Z19/SUM('Sub Jumlah Dana DIPA'!Q19:AD19))*$C$3*DIPA!C20,0)</f>
        <v>0</v>
      </c>
      <c r="AB23" s="31">
        <f>IF(SUM('Sub Jumlah Dana DIPA'!Q19:AD19)&gt;0,('Sub Jumlah Dana DIPA'!AA19/SUM('Sub Jumlah Dana DIPA'!Q19:AD19))*$C$3*DIPA!C20,0)</f>
        <v>1250000</v>
      </c>
      <c r="AC23" s="31">
        <f>IF(SUM('Sub Jumlah Dana DIPA'!Q19:AD19)&gt;0,('Sub Jumlah Dana DIPA'!AB19/SUM('Sub Jumlah Dana DIPA'!Q19:AD19))*$C$3*DIPA!C20,0)</f>
        <v>0</v>
      </c>
      <c r="AD23" s="31">
        <f>IF(SUM('Sub Jumlah Dana DIPA'!Q19:AD19)&gt;0,('Sub Jumlah Dana DIPA'!AC19/SUM('Sub Jumlah Dana DIPA'!Q19:AD19))*$C$3*DIPA!C20,0)</f>
        <v>0</v>
      </c>
      <c r="AE23" s="31">
        <f>IF(SUM('Sub Jumlah Dana DIPA'!Q19:AD19)&gt;0,('Sub Jumlah Dana DIPA'!AD19/SUM('Sub Jumlah Dana DIPA'!Q19:AD19))*$C$3*DIPA!C20,0)</f>
        <v>0</v>
      </c>
    </row>
    <row r="24" spans="1:31" ht="30" x14ac:dyDescent="0.25">
      <c r="A24" s="65">
        <f t="shared" si="2"/>
        <v>18</v>
      </c>
      <c r="B24" s="3" t="str">
        <f>DIPA!B21</f>
        <v>Pemanfaatan Kandungan Silika Limbah Lumpur Unit Pembangkit Listrik Sebagai Bahan Baku Pembuatan Bata Merah Pejal</v>
      </c>
      <c r="C24" s="32" t="str">
        <f>IF(SUM(D24:AE24)=DIPA!C21,"Oke","Ada Kesalahan")</f>
        <v>Oke</v>
      </c>
      <c r="D24" s="31">
        <f>IF(AND('Sub Jumlah Dana DIPA'!C20=1,SUM('Sub Jumlah Dana DIPA'!Q20:AD20)&gt;0),DIPA!C21*'Sub Dana DIPA'!$C$2,IF(AND('Sub Jumlah Dana DIPA'!C20=1,'Sub Jumlah Dana DIPA'!Q20=0),DIPA!C21,0))</f>
        <v>0</v>
      </c>
      <c r="E24" s="31">
        <f>IF(AND('Sub Jumlah Dana DIPA'!D20=1,SUM('Sub Jumlah Dana DIPA'!Q20:AD20)&gt;0),DIPA!C21*'Sub Dana DIPA'!$C$2,IF(AND('Sub Jumlah Dana DIPA'!D20=1,'Sub Jumlah Dana DIPA'!R20=0),DIPA!C21,0))</f>
        <v>0</v>
      </c>
      <c r="F24" s="31">
        <f>IF(AND('Sub Jumlah Dana DIPA'!E20=1,SUM('Sub Jumlah Dana DIPA'!Q20:AD20)&gt;0),DIPA!C21*'Sub Dana DIPA'!$C$2,IF(AND('Sub Jumlah Dana DIPA'!E20=1,'Sub Jumlah Dana DIPA'!S20=0),DIPA!C21,0))</f>
        <v>0</v>
      </c>
      <c r="G24" s="31">
        <f>IF(AND('Sub Jumlah Dana DIPA'!F20=1,SUM('Sub Jumlah Dana DIPA'!Q20:AD20)&gt;0),DIPA!C21*'Sub Dana DIPA'!$C$2,IF(AND('Sub Jumlah Dana DIPA'!F20=1,'Sub Jumlah Dana DIPA'!S20=0),DIPA!C21,0))</f>
        <v>0</v>
      </c>
      <c r="H24" s="31">
        <f>IF(AND('Sub Jumlah Dana DIPA'!G20=1,SUM('Sub Jumlah Dana DIPA'!Q20:AD20)&gt;0),DIPA!C21*'Sub Dana DIPA'!$C$2,IF(AND('Sub Jumlah Dana DIPA'!G20=1,'Sub Jumlah Dana DIPA'!U20=0),DIPA!C21,0))</f>
        <v>0</v>
      </c>
      <c r="I24" s="31">
        <f>IF(AND('Sub Jumlah Dana DIPA'!H20=1,SUM('Sub Jumlah Dana DIPA'!Q20:AD20)&gt;0),DIPA!C21*'Sub Dana DIPA'!$C$2,IF(AND('Sub Jumlah Dana DIPA'!H20=1,'Sub Jumlah Dana DIPA'!V20=0),DIPA!C21,0))</f>
        <v>0</v>
      </c>
      <c r="J24" s="31">
        <f>IF(AND('Sub Jumlah Dana DIPA'!I20=1,SUM('Sub Jumlah Dana DIPA'!Q20:AD20)&gt;0),DIPA!C21*'Sub Dana DIPA'!$C$2,IF(AND('Sub Jumlah Dana DIPA'!I20=1,'Sub Jumlah Dana DIPA'!W20=0),DIPA!C21,0))</f>
        <v>0</v>
      </c>
      <c r="K24" s="31">
        <f>IF(AND('Sub Jumlah Dana DIPA'!J20=1,SUM('Sub Jumlah Dana DIPA'!Q20:AD20)&gt;0),DIPA!C21*'Sub Dana DIPA'!$C$2,IF(AND('Sub Jumlah Dana DIPA'!J20=1,'Sub Jumlah Dana DIPA'!X20=0),DIPA!C21,0))</f>
        <v>0</v>
      </c>
      <c r="L24" s="31">
        <f>IF(AND('Sub Jumlah Dana DIPA'!K20=1,SUM('Sub Jumlah Dana DIPA'!Q20:AD20)&gt;0),DIPA!C21*'Sub Dana DIPA'!$C$2,IF(AND('Sub Jumlah Dana DIPA'!K20=1,'Sub Jumlah Dana DIPA'!Y20=0),DIPA!C21,0))</f>
        <v>0</v>
      </c>
      <c r="M24" s="31">
        <f>IF(AND('Sub Jumlah Dana DIPA'!L20=1,SUM('Sub Jumlah Dana DIPA'!Q20:AD20)&gt;0),DIPA!C21*'Sub Dana DIPA'!$C$2,IF(AND('Sub Jumlah Dana DIPA'!L20=1,'Sub Jumlah Dana DIPA'!Z20=0),DIPA!C21,0))</f>
        <v>0</v>
      </c>
      <c r="N24" s="31">
        <f>IF(AND('Sub Jumlah Dana DIPA'!M20=1,SUM('Sub Jumlah Dana DIPA'!Q20:AD20)&gt;0),DIPA!C21*'Sub Dana DIPA'!$C$2,IF(AND('Sub Jumlah Dana DIPA'!M20=1,'Sub Jumlah Dana DIPA'!AA20=0),DIPA!C21,0))</f>
        <v>7500000</v>
      </c>
      <c r="O24" s="31">
        <f>IF(AND('Sub Jumlah Dana DIPA'!N20=1,SUM('Sub Jumlah Dana DIPA'!Q20:AD20)&gt;0),DIPA!C21*'Sub Dana DIPA'!$C$2,IF(AND('Sub Jumlah Dana DIPA'!N20=1,'Sub Jumlah Dana DIPA'!AB20=0),DIPA!C21,0))</f>
        <v>0</v>
      </c>
      <c r="P24" s="31">
        <f>IF(AND('Sub Jumlah Dana DIPA'!O20=1,SUM('Sub Jumlah Dana DIPA'!Q20:AD20)&gt;0),DIPA!C21*'Sub Dana DIPA'!$C$2,IF(AND('Sub Jumlah Dana DIPA'!O20=1,'Sub Jumlah Dana DIPA'!AC20=0),DIPA!C21,0))</f>
        <v>0</v>
      </c>
      <c r="Q24" s="31">
        <f>IF(AND('Sub Jumlah Dana DIPA'!P20=1,SUM('Sub Jumlah Dana DIPA'!Q20:AD20)&gt;0),DIPA!C21*'Sub Dana DIPA'!$C$2,IF(AND('Sub Jumlah Dana DIPA'!P20=1,'Sub Jumlah Dana DIPA'!AD20=0),DIPA!C21,0))</f>
        <v>0</v>
      </c>
      <c r="R24" s="31">
        <f>IF(SUM('Sub Jumlah Dana DIPA'!Q20:AD20)&gt;0,('Sub Jumlah Dana DIPA'!Q20/SUM('Sub Jumlah Dana DIPA'!Q20:AD20))*$C$3*DIPA!C21,0)</f>
        <v>0</v>
      </c>
      <c r="S24" s="31">
        <f>IF(SUM('Sub Jumlah Dana DIPA'!Q20:AD20)&gt;0,('Sub Jumlah Dana DIPA'!R20/SUM('Sub Jumlah Dana DIPA'!Q20:AD20))*$C$3*DIPA!C21,0)</f>
        <v>1666666.6666666667</v>
      </c>
      <c r="T24" s="31">
        <f>IF(SUM('Sub Jumlah Dana DIPA'!Q20:AD20)&gt;0,('Sub Jumlah Dana DIPA'!S20/SUM('Sub Jumlah Dana DIPA'!Q20:AD20))*$C$3*DIPA!C21,0)</f>
        <v>0</v>
      </c>
      <c r="U24" s="31">
        <f>IF(SUM('Sub Jumlah Dana DIPA'!Q20:AD20)&gt;0,('Sub Jumlah Dana DIPA'!T20/SUM('Sub Jumlah Dana DIPA'!Q20:AD20))*$C$3*DIPA!C21,0)</f>
        <v>0</v>
      </c>
      <c r="V24" s="31">
        <f>IF(SUM('Sub Jumlah Dana DIPA'!Q20:AD20)&gt;0,('Sub Jumlah Dana DIPA'!U20/SUM('Sub Jumlah Dana DIPA'!Q20:AD20))*$C$3*DIPA!C21,0)</f>
        <v>0</v>
      </c>
      <c r="W24" s="31">
        <f>IF(SUM('Sub Jumlah Dana DIPA'!Q20:AD20)&gt;0,('Sub Jumlah Dana DIPA'!V20/SUM('Sub Jumlah Dana DIPA'!Q20:AD20))*$C$3*DIPA!C21,0)</f>
        <v>0</v>
      </c>
      <c r="X24" s="31">
        <f>IF(SUM('Sub Jumlah Dana DIPA'!Q20:AD20)&gt;0,('Sub Jumlah Dana DIPA'!W20/SUM('Sub Jumlah Dana DIPA'!Q20:AD20))*$C$3*DIPA!C21,0)</f>
        <v>0</v>
      </c>
      <c r="Y24" s="31">
        <f>IF(SUM('Sub Jumlah Dana DIPA'!Q20:AD20)&gt;0,('Sub Jumlah Dana DIPA'!X20/SUM('Sub Jumlah Dana DIPA'!Q20:AD20))*$C$3*DIPA!C21,0)</f>
        <v>0</v>
      </c>
      <c r="Z24" s="31">
        <f>IF(SUM('Sub Jumlah Dana DIPA'!Q20:AD20)&gt;0,('Sub Jumlah Dana DIPA'!Y20/SUM('Sub Jumlah Dana DIPA'!Q20:AD20))*$C$3*DIPA!C21,0)</f>
        <v>0</v>
      </c>
      <c r="AA24" s="31">
        <f>IF(SUM('Sub Jumlah Dana DIPA'!Q20:AD20)&gt;0,('Sub Jumlah Dana DIPA'!Z20/SUM('Sub Jumlah Dana DIPA'!Q20:AD20))*$C$3*DIPA!C21,0)</f>
        <v>0</v>
      </c>
      <c r="AB24" s="31">
        <f>IF(SUM('Sub Jumlah Dana DIPA'!Q20:AD20)&gt;0,('Sub Jumlah Dana DIPA'!AA20/SUM('Sub Jumlah Dana DIPA'!Q20:AD20))*$C$3*DIPA!C21,0)</f>
        <v>0</v>
      </c>
      <c r="AC24" s="31">
        <f>IF(SUM('Sub Jumlah Dana DIPA'!Q20:AD20)&gt;0,('Sub Jumlah Dana DIPA'!AB20/SUM('Sub Jumlah Dana DIPA'!Q20:AD20))*$C$3*DIPA!C21,0)</f>
        <v>1666666.6666666667</v>
      </c>
      <c r="AD24" s="31">
        <f>IF(SUM('Sub Jumlah Dana DIPA'!Q20:AD20)&gt;0,('Sub Jumlah Dana DIPA'!AC20/SUM('Sub Jumlah Dana DIPA'!Q20:AD20))*$C$3*DIPA!C21,0)</f>
        <v>0</v>
      </c>
      <c r="AE24" s="31">
        <f>IF(SUM('Sub Jumlah Dana DIPA'!Q20:AD20)&gt;0,('Sub Jumlah Dana DIPA'!AD20/SUM('Sub Jumlah Dana DIPA'!Q20:AD20))*$C$3*DIPA!C21,0)</f>
        <v>1666666.6666666667</v>
      </c>
    </row>
    <row r="25" spans="1:31" ht="30" x14ac:dyDescent="0.25">
      <c r="A25" s="65">
        <f t="shared" si="2"/>
        <v>19</v>
      </c>
      <c r="B25" s="3" t="str">
        <f>DIPA!B22</f>
        <v>Perencanaan Material Recovery Facility (MRF) Limbah Padat Non B3 di Politeknik Perkapalan Negeri Surabaya</v>
      </c>
      <c r="C25" s="32" t="str">
        <f>IF(SUM(D25:AE25)=DIPA!C22,"Oke","Ada Kesalahan")</f>
        <v>Oke</v>
      </c>
      <c r="D25" s="31">
        <f>IF(AND('Sub Jumlah Dana DIPA'!C21=1,SUM('Sub Jumlah Dana DIPA'!Q21:AD21)&gt;0),DIPA!C22*'Sub Dana DIPA'!$C$2,IF(AND('Sub Jumlah Dana DIPA'!C21=1,'Sub Jumlah Dana DIPA'!Q21=0),DIPA!C22,0))</f>
        <v>0</v>
      </c>
      <c r="E25" s="31">
        <f>IF(AND('Sub Jumlah Dana DIPA'!D21=1,SUM('Sub Jumlah Dana DIPA'!Q21:AD21)&gt;0),DIPA!C22*'Sub Dana DIPA'!$C$2,IF(AND('Sub Jumlah Dana DIPA'!D21=1,'Sub Jumlah Dana DIPA'!R21=0),DIPA!C22,0))</f>
        <v>0</v>
      </c>
      <c r="F25" s="31">
        <f>IF(AND('Sub Jumlah Dana DIPA'!E21=1,SUM('Sub Jumlah Dana DIPA'!Q21:AD21)&gt;0),DIPA!C22*'Sub Dana DIPA'!$C$2,IF(AND('Sub Jumlah Dana DIPA'!E21=1,'Sub Jumlah Dana DIPA'!S21=0),DIPA!C22,0))</f>
        <v>0</v>
      </c>
      <c r="G25" s="31">
        <f>IF(AND('Sub Jumlah Dana DIPA'!F21=1,SUM('Sub Jumlah Dana DIPA'!Q21:AD21)&gt;0),DIPA!C22*'Sub Dana DIPA'!$C$2,IF(AND('Sub Jumlah Dana DIPA'!F21=1,'Sub Jumlah Dana DIPA'!S21=0),DIPA!C22,0))</f>
        <v>0</v>
      </c>
      <c r="H25" s="31">
        <f>IF(AND('Sub Jumlah Dana DIPA'!G21=1,SUM('Sub Jumlah Dana DIPA'!Q21:AD21)&gt;0),DIPA!C22*'Sub Dana DIPA'!$C$2,IF(AND('Sub Jumlah Dana DIPA'!G21=1,'Sub Jumlah Dana DIPA'!U21=0),DIPA!C22,0))</f>
        <v>0</v>
      </c>
      <c r="I25" s="31">
        <f>IF(AND('Sub Jumlah Dana DIPA'!H21=1,SUM('Sub Jumlah Dana DIPA'!Q21:AD21)&gt;0),DIPA!C22*'Sub Dana DIPA'!$C$2,IF(AND('Sub Jumlah Dana DIPA'!H21=1,'Sub Jumlah Dana DIPA'!V21=0),DIPA!C22,0))</f>
        <v>0</v>
      </c>
      <c r="J25" s="31">
        <f>IF(AND('Sub Jumlah Dana DIPA'!I21=1,SUM('Sub Jumlah Dana DIPA'!Q21:AD21)&gt;0),DIPA!C22*'Sub Dana DIPA'!$C$2,IF(AND('Sub Jumlah Dana DIPA'!I21=1,'Sub Jumlah Dana DIPA'!W21=0),DIPA!C22,0))</f>
        <v>0</v>
      </c>
      <c r="K25" s="31">
        <f>IF(AND('Sub Jumlah Dana DIPA'!J21=1,SUM('Sub Jumlah Dana DIPA'!Q21:AD21)&gt;0),DIPA!C22*'Sub Dana DIPA'!$C$2,IF(AND('Sub Jumlah Dana DIPA'!J21=1,'Sub Jumlah Dana DIPA'!X21=0),DIPA!C22,0))</f>
        <v>0</v>
      </c>
      <c r="L25" s="31">
        <f>IF(AND('Sub Jumlah Dana DIPA'!K21=1,SUM('Sub Jumlah Dana DIPA'!Q21:AD21)&gt;0),DIPA!C22*'Sub Dana DIPA'!$C$2,IF(AND('Sub Jumlah Dana DIPA'!K21=1,'Sub Jumlah Dana DIPA'!Y21=0),DIPA!C22,0))</f>
        <v>0</v>
      </c>
      <c r="M25" s="31">
        <f>IF(AND('Sub Jumlah Dana DIPA'!L21=1,SUM('Sub Jumlah Dana DIPA'!Q21:AD21)&gt;0),DIPA!C22*'Sub Dana DIPA'!$C$2,IF(AND('Sub Jumlah Dana DIPA'!L21=1,'Sub Jumlah Dana DIPA'!Z21=0),DIPA!C22,0))</f>
        <v>0</v>
      </c>
      <c r="N25" s="31">
        <f>IF(AND('Sub Jumlah Dana DIPA'!M21=1,SUM('Sub Jumlah Dana DIPA'!Q21:AD21)&gt;0),DIPA!C22*'Sub Dana DIPA'!$C$2,IF(AND('Sub Jumlah Dana DIPA'!M21=1,'Sub Jumlah Dana DIPA'!AA21=0),DIPA!C22,0))</f>
        <v>0</v>
      </c>
      <c r="O25" s="31">
        <f>IF(AND('Sub Jumlah Dana DIPA'!N21=1,SUM('Sub Jumlah Dana DIPA'!Q21:AD21)&gt;0),DIPA!C22*'Sub Dana DIPA'!$C$2,IF(AND('Sub Jumlah Dana DIPA'!N21=1,'Sub Jumlah Dana DIPA'!AB21=0),DIPA!C22,0))</f>
        <v>7500000</v>
      </c>
      <c r="P25" s="31">
        <f>IF(AND('Sub Jumlah Dana DIPA'!O21=1,SUM('Sub Jumlah Dana DIPA'!Q21:AD21)&gt;0),DIPA!C22*'Sub Dana DIPA'!$C$2,IF(AND('Sub Jumlah Dana DIPA'!O21=1,'Sub Jumlah Dana DIPA'!AC21=0),DIPA!C22,0))</f>
        <v>0</v>
      </c>
      <c r="Q25" s="31">
        <f>IF(AND('Sub Jumlah Dana DIPA'!P21=1,SUM('Sub Jumlah Dana DIPA'!Q21:AD21)&gt;0),DIPA!C22*'Sub Dana DIPA'!$C$2,IF(AND('Sub Jumlah Dana DIPA'!P21=1,'Sub Jumlah Dana DIPA'!AD21=0),DIPA!C22,0))</f>
        <v>0</v>
      </c>
      <c r="R25" s="31">
        <f>IF(SUM('Sub Jumlah Dana DIPA'!Q21:AD21)&gt;0,('Sub Jumlah Dana DIPA'!Q21/SUM('Sub Jumlah Dana DIPA'!Q21:AD21))*$C$3*DIPA!C22,0)</f>
        <v>0</v>
      </c>
      <c r="S25" s="31">
        <f>IF(SUM('Sub Jumlah Dana DIPA'!Q21:AD21)&gt;0,('Sub Jumlah Dana DIPA'!R21/SUM('Sub Jumlah Dana DIPA'!Q21:AD21))*$C$3*DIPA!C22,0)</f>
        <v>0</v>
      </c>
      <c r="T25" s="31">
        <f>IF(SUM('Sub Jumlah Dana DIPA'!Q21:AD21)&gt;0,('Sub Jumlah Dana DIPA'!S21/SUM('Sub Jumlah Dana DIPA'!Q21:AD21))*$C$3*DIPA!C22,0)</f>
        <v>0</v>
      </c>
      <c r="U25" s="31">
        <f>IF(SUM('Sub Jumlah Dana DIPA'!Q21:AD21)&gt;0,('Sub Jumlah Dana DIPA'!T21/SUM('Sub Jumlah Dana DIPA'!Q21:AD21))*$C$3*DIPA!C22,0)</f>
        <v>0</v>
      </c>
      <c r="V25" s="31">
        <f>IF(SUM('Sub Jumlah Dana DIPA'!Q21:AD21)&gt;0,('Sub Jumlah Dana DIPA'!U21/SUM('Sub Jumlah Dana DIPA'!Q21:AD21))*$C$3*DIPA!C22,0)</f>
        <v>0</v>
      </c>
      <c r="W25" s="31">
        <f>IF(SUM('Sub Jumlah Dana DIPA'!Q21:AD21)&gt;0,('Sub Jumlah Dana DIPA'!V21/SUM('Sub Jumlah Dana DIPA'!Q21:AD21))*$C$3*DIPA!C22,0)</f>
        <v>0</v>
      </c>
      <c r="X25" s="31">
        <f>IF(SUM('Sub Jumlah Dana DIPA'!Q21:AD21)&gt;0,('Sub Jumlah Dana DIPA'!W21/SUM('Sub Jumlah Dana DIPA'!Q21:AD21))*$C$3*DIPA!C22,0)</f>
        <v>0</v>
      </c>
      <c r="Y25" s="31">
        <f>IF(SUM('Sub Jumlah Dana DIPA'!Q21:AD21)&gt;0,('Sub Jumlah Dana DIPA'!X21/SUM('Sub Jumlah Dana DIPA'!Q21:AD21))*$C$3*DIPA!C22,0)</f>
        <v>1666666.6666666667</v>
      </c>
      <c r="Z25" s="31">
        <f>IF(SUM('Sub Jumlah Dana DIPA'!Q21:AD21)&gt;0,('Sub Jumlah Dana DIPA'!Y21/SUM('Sub Jumlah Dana DIPA'!Q21:AD21))*$C$3*DIPA!C22,0)</f>
        <v>0</v>
      </c>
      <c r="AA25" s="31">
        <f>IF(SUM('Sub Jumlah Dana DIPA'!Q21:AD21)&gt;0,('Sub Jumlah Dana DIPA'!Z21/SUM('Sub Jumlah Dana DIPA'!Q21:AD21))*$C$3*DIPA!C22,0)</f>
        <v>0</v>
      </c>
      <c r="AB25" s="31">
        <f>IF(SUM('Sub Jumlah Dana DIPA'!Q21:AD21)&gt;0,('Sub Jumlah Dana DIPA'!AA21/SUM('Sub Jumlah Dana DIPA'!Q21:AD21))*$C$3*DIPA!C22,0)</f>
        <v>3333333.3333333335</v>
      </c>
      <c r="AC25" s="31">
        <f>IF(SUM('Sub Jumlah Dana DIPA'!Q21:AD21)&gt;0,('Sub Jumlah Dana DIPA'!AB21/SUM('Sub Jumlah Dana DIPA'!Q21:AD21))*$C$3*DIPA!C22,0)</f>
        <v>0</v>
      </c>
      <c r="AD25" s="31">
        <f>IF(SUM('Sub Jumlah Dana DIPA'!Q21:AD21)&gt;0,('Sub Jumlah Dana DIPA'!AC21/SUM('Sub Jumlah Dana DIPA'!Q21:AD21))*$C$3*DIPA!C22,0)</f>
        <v>0</v>
      </c>
      <c r="AE25" s="31">
        <f>IF(SUM('Sub Jumlah Dana DIPA'!Q21:AD21)&gt;0,('Sub Jumlah Dana DIPA'!AD21/SUM('Sub Jumlah Dana DIPA'!Q21:AD21))*$C$3*DIPA!C22,0)</f>
        <v>0</v>
      </c>
    </row>
    <row r="26" spans="1:31" ht="30" x14ac:dyDescent="0.25">
      <c r="A26" s="65">
        <f t="shared" si="2"/>
        <v>20</v>
      </c>
      <c r="B26" s="3" t="str">
        <f>DIPA!B23</f>
        <v>Perancangan Sistem Keamanan Dan Keselamatan Bagi Nelayan Dengan Prediksi Cuaca Menggunakan Metode Fuzzy</v>
      </c>
      <c r="C26" s="32" t="str">
        <f>IF(SUM(D26:AE26)=DIPA!C23,"Oke","Ada Kesalahan")</f>
        <v>Oke</v>
      </c>
      <c r="D26" s="31">
        <f>IF(AND('Sub Jumlah Dana DIPA'!C22=1,SUM('Sub Jumlah Dana DIPA'!Q22:AD22)&gt;0),DIPA!C23*'Sub Dana DIPA'!$C$2,IF(AND('Sub Jumlah Dana DIPA'!C22=1,'Sub Jumlah Dana DIPA'!Q22=0),DIPA!C23,0))</f>
        <v>0</v>
      </c>
      <c r="E26" s="31">
        <f>IF(AND('Sub Jumlah Dana DIPA'!D22=1,SUM('Sub Jumlah Dana DIPA'!Q22:AD22)&gt;0),DIPA!C23*'Sub Dana DIPA'!$C$2,IF(AND('Sub Jumlah Dana DIPA'!D22=1,'Sub Jumlah Dana DIPA'!R22=0),DIPA!C23,0))</f>
        <v>0</v>
      </c>
      <c r="F26" s="31">
        <f>IF(AND('Sub Jumlah Dana DIPA'!E22=1,SUM('Sub Jumlah Dana DIPA'!Q22:AD22)&gt;0),DIPA!C23*'Sub Dana DIPA'!$C$2,IF(AND('Sub Jumlah Dana DIPA'!E22=1,'Sub Jumlah Dana DIPA'!S22=0),DIPA!C23,0))</f>
        <v>0</v>
      </c>
      <c r="G26" s="31">
        <f>IF(AND('Sub Jumlah Dana DIPA'!F22=1,SUM('Sub Jumlah Dana DIPA'!Q22:AD22)&gt;0),DIPA!C23*'Sub Dana DIPA'!$C$2,IF(AND('Sub Jumlah Dana DIPA'!F22=1,'Sub Jumlah Dana DIPA'!S22=0),DIPA!C23,0))</f>
        <v>0</v>
      </c>
      <c r="H26" s="31">
        <f>IF(AND('Sub Jumlah Dana DIPA'!G22=1,SUM('Sub Jumlah Dana DIPA'!Q22:AD22)&gt;0),DIPA!C23*'Sub Dana DIPA'!$C$2,IF(AND('Sub Jumlah Dana DIPA'!G22=1,'Sub Jumlah Dana DIPA'!U22=0),DIPA!C23,0))</f>
        <v>0</v>
      </c>
      <c r="I26" s="31">
        <f>IF(AND('Sub Jumlah Dana DIPA'!H22=1,SUM('Sub Jumlah Dana DIPA'!Q22:AD22)&gt;0),DIPA!C23*'Sub Dana DIPA'!$C$2,IF(AND('Sub Jumlah Dana DIPA'!H22=1,'Sub Jumlah Dana DIPA'!V22=0),DIPA!C23,0))</f>
        <v>0</v>
      </c>
      <c r="J26" s="31">
        <f>IF(AND('Sub Jumlah Dana DIPA'!I22=1,SUM('Sub Jumlah Dana DIPA'!Q22:AD22)&gt;0),DIPA!C23*'Sub Dana DIPA'!$C$2,IF(AND('Sub Jumlah Dana DIPA'!I22=1,'Sub Jumlah Dana DIPA'!W22=0),DIPA!C23,0))</f>
        <v>0</v>
      </c>
      <c r="K26" s="31">
        <f>IF(AND('Sub Jumlah Dana DIPA'!J22=1,SUM('Sub Jumlah Dana DIPA'!Q22:AD22)&gt;0),DIPA!C23*'Sub Dana DIPA'!$C$2,IF(AND('Sub Jumlah Dana DIPA'!J22=1,'Sub Jumlah Dana DIPA'!X22=0),DIPA!C23,0))</f>
        <v>0</v>
      </c>
      <c r="L26" s="31">
        <f>IF(AND('Sub Jumlah Dana DIPA'!K22=1,SUM('Sub Jumlah Dana DIPA'!Q22:AD22)&gt;0),DIPA!C23*'Sub Dana DIPA'!$C$2,IF(AND('Sub Jumlah Dana DIPA'!K22=1,'Sub Jumlah Dana DIPA'!Y22=0),DIPA!C23,0))</f>
        <v>7500000</v>
      </c>
      <c r="M26" s="31">
        <f>IF(AND('Sub Jumlah Dana DIPA'!L22=1,SUM('Sub Jumlah Dana DIPA'!Q22:AD22)&gt;0),DIPA!C23*'Sub Dana DIPA'!$C$2,IF(AND('Sub Jumlah Dana DIPA'!L22=1,'Sub Jumlah Dana DIPA'!Z22=0),DIPA!C23,0))</f>
        <v>0</v>
      </c>
      <c r="N26" s="31">
        <f>IF(AND('Sub Jumlah Dana DIPA'!M22=1,SUM('Sub Jumlah Dana DIPA'!Q22:AD22)&gt;0),DIPA!C23*'Sub Dana DIPA'!$C$2,IF(AND('Sub Jumlah Dana DIPA'!M22=1,'Sub Jumlah Dana DIPA'!AA22=0),DIPA!C23,0))</f>
        <v>0</v>
      </c>
      <c r="O26" s="31">
        <f>IF(AND('Sub Jumlah Dana DIPA'!N22=1,SUM('Sub Jumlah Dana DIPA'!Q22:AD22)&gt;0),DIPA!C23*'Sub Dana DIPA'!$C$2,IF(AND('Sub Jumlah Dana DIPA'!N22=1,'Sub Jumlah Dana DIPA'!AB22=0),DIPA!C23,0))</f>
        <v>0</v>
      </c>
      <c r="P26" s="31">
        <f>IF(AND('Sub Jumlah Dana DIPA'!O22=1,SUM('Sub Jumlah Dana DIPA'!Q22:AD22)&gt;0),DIPA!C23*'Sub Dana DIPA'!$C$2,IF(AND('Sub Jumlah Dana DIPA'!O22=1,'Sub Jumlah Dana DIPA'!AC22=0),DIPA!C23,0))</f>
        <v>0</v>
      </c>
      <c r="Q26" s="31">
        <f>IF(AND('Sub Jumlah Dana DIPA'!P22=1,SUM('Sub Jumlah Dana DIPA'!Q22:AD22)&gt;0),DIPA!C23*'Sub Dana DIPA'!$C$2,IF(AND('Sub Jumlah Dana DIPA'!P22=1,'Sub Jumlah Dana DIPA'!AD22=0),DIPA!C23,0))</f>
        <v>0</v>
      </c>
      <c r="R26" s="31">
        <f>IF(SUM('Sub Jumlah Dana DIPA'!Q22:AD22)&gt;0,('Sub Jumlah Dana DIPA'!Q22/SUM('Sub Jumlah Dana DIPA'!Q22:AD22))*$C$3*DIPA!C23,0)</f>
        <v>0</v>
      </c>
      <c r="S26" s="31">
        <f>IF(SUM('Sub Jumlah Dana DIPA'!Q22:AD22)&gt;0,('Sub Jumlah Dana DIPA'!R22/SUM('Sub Jumlah Dana DIPA'!Q22:AD22))*$C$3*DIPA!C23,0)</f>
        <v>0</v>
      </c>
      <c r="T26" s="31">
        <f>IF(SUM('Sub Jumlah Dana DIPA'!Q22:AD22)&gt;0,('Sub Jumlah Dana DIPA'!S22/SUM('Sub Jumlah Dana DIPA'!Q22:AD22))*$C$3*DIPA!C23,0)</f>
        <v>0</v>
      </c>
      <c r="U26" s="31">
        <f>IF(SUM('Sub Jumlah Dana DIPA'!Q22:AD22)&gt;0,('Sub Jumlah Dana DIPA'!T22/SUM('Sub Jumlah Dana DIPA'!Q22:AD22))*$C$3*DIPA!C23,0)</f>
        <v>1250000</v>
      </c>
      <c r="V26" s="31">
        <f>IF(SUM('Sub Jumlah Dana DIPA'!Q22:AD22)&gt;0,('Sub Jumlah Dana DIPA'!U22/SUM('Sub Jumlah Dana DIPA'!Q22:AD22))*$C$3*DIPA!C23,0)</f>
        <v>0</v>
      </c>
      <c r="W26" s="31">
        <f>IF(SUM('Sub Jumlah Dana DIPA'!Q22:AD22)&gt;0,('Sub Jumlah Dana DIPA'!V22/SUM('Sub Jumlah Dana DIPA'!Q22:AD22))*$C$3*DIPA!C23,0)</f>
        <v>0</v>
      </c>
      <c r="X26" s="31">
        <f>IF(SUM('Sub Jumlah Dana DIPA'!Q22:AD22)&gt;0,('Sub Jumlah Dana DIPA'!W22/SUM('Sub Jumlah Dana DIPA'!Q22:AD22))*$C$3*DIPA!C23,0)</f>
        <v>0</v>
      </c>
      <c r="Y26" s="31">
        <f>IF(SUM('Sub Jumlah Dana DIPA'!Q22:AD22)&gt;0,('Sub Jumlah Dana DIPA'!X22/SUM('Sub Jumlah Dana DIPA'!Q22:AD22))*$C$3*DIPA!C23,0)</f>
        <v>0</v>
      </c>
      <c r="Z26" s="31">
        <f>IF(SUM('Sub Jumlah Dana DIPA'!Q22:AD22)&gt;0,('Sub Jumlah Dana DIPA'!Y22/SUM('Sub Jumlah Dana DIPA'!Q22:AD22))*$C$3*DIPA!C23,0)</f>
        <v>2500000</v>
      </c>
      <c r="AA26" s="31">
        <f>IF(SUM('Sub Jumlah Dana DIPA'!Q22:AD22)&gt;0,('Sub Jumlah Dana DIPA'!Z22/SUM('Sub Jumlah Dana DIPA'!Q22:AD22))*$C$3*DIPA!C23,0)</f>
        <v>0</v>
      </c>
      <c r="AB26" s="31">
        <f>IF(SUM('Sub Jumlah Dana DIPA'!Q22:AD22)&gt;0,('Sub Jumlah Dana DIPA'!AA22/SUM('Sub Jumlah Dana DIPA'!Q22:AD22))*$C$3*DIPA!C23,0)</f>
        <v>0</v>
      </c>
      <c r="AC26" s="31">
        <f>IF(SUM('Sub Jumlah Dana DIPA'!Q22:AD22)&gt;0,('Sub Jumlah Dana DIPA'!AB22/SUM('Sub Jumlah Dana DIPA'!Q22:AD22))*$C$3*DIPA!C23,0)</f>
        <v>1250000</v>
      </c>
      <c r="AD26" s="31">
        <f>IF(SUM('Sub Jumlah Dana DIPA'!Q22:AD22)&gt;0,('Sub Jumlah Dana DIPA'!AC22/SUM('Sub Jumlah Dana DIPA'!Q22:AD22))*$C$3*DIPA!C23,0)</f>
        <v>0</v>
      </c>
      <c r="AE26" s="31">
        <f>IF(SUM('Sub Jumlah Dana DIPA'!Q22:AD22)&gt;0,('Sub Jumlah Dana DIPA'!AD22/SUM('Sub Jumlah Dana DIPA'!Q22:AD22))*$C$3*DIPA!C23,0)</f>
        <v>0</v>
      </c>
    </row>
    <row r="27" spans="1:31" ht="30" x14ac:dyDescent="0.25">
      <c r="A27" s="65">
        <f t="shared" si="2"/>
        <v>21</v>
      </c>
      <c r="B27" s="3" t="str">
        <f>DIPA!B24</f>
        <v>Visual Inspection Otomatis Hasil Pengelasan Menggunakan Metode Convolution Neural Network (CNN) untuk Non Destructive Test.</v>
      </c>
      <c r="C27" s="32" t="str">
        <f>IF(SUM(D27:AE27)=DIPA!C24,"Oke","Ada Kesalahan")</f>
        <v>Oke</v>
      </c>
      <c r="D27" s="31">
        <f>IF(AND('Sub Jumlah Dana DIPA'!C23=1,SUM('Sub Jumlah Dana DIPA'!Q23:AD23)&gt;0),DIPA!C24*'Sub Dana DIPA'!$C$2,IF(AND('Sub Jumlah Dana DIPA'!C23=1,'Sub Jumlah Dana DIPA'!Q23=0),DIPA!C24,0))</f>
        <v>0</v>
      </c>
      <c r="E27" s="31">
        <f>IF(AND('Sub Jumlah Dana DIPA'!D23=1,SUM('Sub Jumlah Dana DIPA'!Q23:AD23)&gt;0),DIPA!C24*'Sub Dana DIPA'!$C$2,IF(AND('Sub Jumlah Dana DIPA'!D23=1,'Sub Jumlah Dana DIPA'!R23=0),DIPA!C24,0))</f>
        <v>0</v>
      </c>
      <c r="F27" s="31">
        <f>IF(AND('Sub Jumlah Dana DIPA'!E23=1,SUM('Sub Jumlah Dana DIPA'!Q23:AD23)&gt;0),DIPA!C24*'Sub Dana DIPA'!$C$2,IF(AND('Sub Jumlah Dana DIPA'!E23=1,'Sub Jumlah Dana DIPA'!S23=0),DIPA!C24,0))</f>
        <v>0</v>
      </c>
      <c r="G27" s="31">
        <f>IF(AND('Sub Jumlah Dana DIPA'!F23=1,SUM('Sub Jumlah Dana DIPA'!Q23:AD23)&gt;0),DIPA!C24*'Sub Dana DIPA'!$C$2,IF(AND('Sub Jumlah Dana DIPA'!F23=1,'Sub Jumlah Dana DIPA'!S23=0),DIPA!C24,0))</f>
        <v>0</v>
      </c>
      <c r="H27" s="31">
        <f>IF(AND('Sub Jumlah Dana DIPA'!G23=1,SUM('Sub Jumlah Dana DIPA'!Q23:AD23)&gt;0),DIPA!C24*'Sub Dana DIPA'!$C$2,IF(AND('Sub Jumlah Dana DIPA'!G23=1,'Sub Jumlah Dana DIPA'!U23=0),DIPA!C24,0))</f>
        <v>0</v>
      </c>
      <c r="I27" s="31">
        <f>IF(AND('Sub Jumlah Dana DIPA'!H23=1,SUM('Sub Jumlah Dana DIPA'!Q23:AD23)&gt;0),DIPA!C24*'Sub Dana DIPA'!$C$2,IF(AND('Sub Jumlah Dana DIPA'!H23=1,'Sub Jumlah Dana DIPA'!V23=0),DIPA!C24,0))</f>
        <v>0</v>
      </c>
      <c r="J27" s="31">
        <f>IF(AND('Sub Jumlah Dana DIPA'!I23=1,SUM('Sub Jumlah Dana DIPA'!Q23:AD23)&gt;0),DIPA!C24*'Sub Dana DIPA'!$C$2,IF(AND('Sub Jumlah Dana DIPA'!I23=1,'Sub Jumlah Dana DIPA'!W23=0),DIPA!C24,0))</f>
        <v>0</v>
      </c>
      <c r="K27" s="31">
        <f>IF(AND('Sub Jumlah Dana DIPA'!J23=1,SUM('Sub Jumlah Dana DIPA'!Q23:AD23)&gt;0),DIPA!C24*'Sub Dana DIPA'!$C$2,IF(AND('Sub Jumlah Dana DIPA'!J23=1,'Sub Jumlah Dana DIPA'!X23=0),DIPA!C24,0))</f>
        <v>0</v>
      </c>
      <c r="L27" s="31">
        <f>IF(AND('Sub Jumlah Dana DIPA'!K23=1,SUM('Sub Jumlah Dana DIPA'!Q23:AD23)&gt;0),DIPA!C24*'Sub Dana DIPA'!$C$2,IF(AND('Sub Jumlah Dana DIPA'!K23=1,'Sub Jumlah Dana DIPA'!Y23=0),DIPA!C24,0))</f>
        <v>7500000</v>
      </c>
      <c r="M27" s="31">
        <f>IF(AND('Sub Jumlah Dana DIPA'!L23=1,SUM('Sub Jumlah Dana DIPA'!Q23:AD23)&gt;0),DIPA!C24*'Sub Dana DIPA'!$C$2,IF(AND('Sub Jumlah Dana DIPA'!L23=1,'Sub Jumlah Dana DIPA'!Z23=0),DIPA!C24,0))</f>
        <v>0</v>
      </c>
      <c r="N27" s="31">
        <f>IF(AND('Sub Jumlah Dana DIPA'!M23=1,SUM('Sub Jumlah Dana DIPA'!Q23:AD23)&gt;0),DIPA!C24*'Sub Dana DIPA'!$C$2,IF(AND('Sub Jumlah Dana DIPA'!M23=1,'Sub Jumlah Dana DIPA'!AA23=0),DIPA!C24,0))</f>
        <v>0</v>
      </c>
      <c r="O27" s="31">
        <f>IF(AND('Sub Jumlah Dana DIPA'!N23=1,SUM('Sub Jumlah Dana DIPA'!Q23:AD23)&gt;0),DIPA!C24*'Sub Dana DIPA'!$C$2,IF(AND('Sub Jumlah Dana DIPA'!N23=1,'Sub Jumlah Dana DIPA'!AB23=0),DIPA!C24,0))</f>
        <v>0</v>
      </c>
      <c r="P27" s="31">
        <f>IF(AND('Sub Jumlah Dana DIPA'!O23=1,SUM('Sub Jumlah Dana DIPA'!Q23:AD23)&gt;0),DIPA!C24*'Sub Dana DIPA'!$C$2,IF(AND('Sub Jumlah Dana DIPA'!O23=1,'Sub Jumlah Dana DIPA'!AC23=0),DIPA!C24,0))</f>
        <v>0</v>
      </c>
      <c r="Q27" s="31">
        <f>IF(AND('Sub Jumlah Dana DIPA'!P23=1,SUM('Sub Jumlah Dana DIPA'!Q23:AD23)&gt;0),DIPA!C24*'Sub Dana DIPA'!$C$2,IF(AND('Sub Jumlah Dana DIPA'!P23=1,'Sub Jumlah Dana DIPA'!AD23=0),DIPA!C24,0))</f>
        <v>0</v>
      </c>
      <c r="R27" s="31">
        <f>IF(SUM('Sub Jumlah Dana DIPA'!Q23:AD23)&gt;0,('Sub Jumlah Dana DIPA'!Q23/SUM('Sub Jumlah Dana DIPA'!Q23:AD23))*$C$3*DIPA!C24,0)</f>
        <v>0</v>
      </c>
      <c r="S27" s="31">
        <f>IF(SUM('Sub Jumlah Dana DIPA'!Q23:AD23)&gt;0,('Sub Jumlah Dana DIPA'!R23/SUM('Sub Jumlah Dana DIPA'!Q23:AD23))*$C$3*DIPA!C24,0)</f>
        <v>0</v>
      </c>
      <c r="T27" s="31">
        <f>IF(SUM('Sub Jumlah Dana DIPA'!Q23:AD23)&gt;0,('Sub Jumlah Dana DIPA'!S23/SUM('Sub Jumlah Dana DIPA'!Q23:AD23))*$C$3*DIPA!C24,0)</f>
        <v>0</v>
      </c>
      <c r="U27" s="31">
        <f>IF(SUM('Sub Jumlah Dana DIPA'!Q23:AD23)&gt;0,('Sub Jumlah Dana DIPA'!T23/SUM('Sub Jumlah Dana DIPA'!Q23:AD23))*$C$3*DIPA!C24,0)</f>
        <v>0</v>
      </c>
      <c r="V27" s="31">
        <f>IF(SUM('Sub Jumlah Dana DIPA'!Q23:AD23)&gt;0,('Sub Jumlah Dana DIPA'!U23/SUM('Sub Jumlah Dana DIPA'!Q23:AD23))*$C$3*DIPA!C24,0)</f>
        <v>0</v>
      </c>
      <c r="W27" s="31">
        <f>IF(SUM('Sub Jumlah Dana DIPA'!Q23:AD23)&gt;0,('Sub Jumlah Dana DIPA'!V23/SUM('Sub Jumlah Dana DIPA'!Q23:AD23))*$C$3*DIPA!C24,0)</f>
        <v>0</v>
      </c>
      <c r="X27" s="31">
        <f>IF(SUM('Sub Jumlah Dana DIPA'!Q23:AD23)&gt;0,('Sub Jumlah Dana DIPA'!W23/SUM('Sub Jumlah Dana DIPA'!Q23:AD23))*$C$3*DIPA!C24,0)</f>
        <v>0</v>
      </c>
      <c r="Y27" s="31">
        <f>IF(SUM('Sub Jumlah Dana DIPA'!Q23:AD23)&gt;0,('Sub Jumlah Dana DIPA'!X23/SUM('Sub Jumlah Dana DIPA'!Q23:AD23))*$C$3*DIPA!C24,0)</f>
        <v>0</v>
      </c>
      <c r="Z27" s="31">
        <f>IF(SUM('Sub Jumlah Dana DIPA'!Q23:AD23)&gt;0,('Sub Jumlah Dana DIPA'!Y23/SUM('Sub Jumlah Dana DIPA'!Q23:AD23))*$C$3*DIPA!C24,0)</f>
        <v>5000000</v>
      </c>
      <c r="AA27" s="31">
        <f>IF(SUM('Sub Jumlah Dana DIPA'!Q23:AD23)&gt;0,('Sub Jumlah Dana DIPA'!Z23/SUM('Sub Jumlah Dana DIPA'!Q23:AD23))*$C$3*DIPA!C24,0)</f>
        <v>0</v>
      </c>
      <c r="AB27" s="31">
        <f>IF(SUM('Sub Jumlah Dana DIPA'!Q23:AD23)&gt;0,('Sub Jumlah Dana DIPA'!AA23/SUM('Sub Jumlah Dana DIPA'!Q23:AD23))*$C$3*DIPA!C24,0)</f>
        <v>0</v>
      </c>
      <c r="AC27" s="31">
        <f>IF(SUM('Sub Jumlah Dana DIPA'!Q23:AD23)&gt;0,('Sub Jumlah Dana DIPA'!AB23/SUM('Sub Jumlah Dana DIPA'!Q23:AD23))*$C$3*DIPA!C24,0)</f>
        <v>0</v>
      </c>
      <c r="AD27" s="31">
        <f>IF(SUM('Sub Jumlah Dana DIPA'!Q23:AD23)&gt;0,('Sub Jumlah Dana DIPA'!AC23/SUM('Sub Jumlah Dana DIPA'!Q23:AD23))*$C$3*DIPA!C24,0)</f>
        <v>0</v>
      </c>
      <c r="AE27" s="31">
        <f>IF(SUM('Sub Jumlah Dana DIPA'!Q23:AD23)&gt;0,('Sub Jumlah Dana DIPA'!AD23/SUM('Sub Jumlah Dana DIPA'!Q23:AD23))*$C$3*DIPA!C24,0)</f>
        <v>0</v>
      </c>
    </row>
    <row r="28" spans="1:31" ht="30" x14ac:dyDescent="0.25">
      <c r="A28" s="65">
        <f t="shared" si="2"/>
        <v>22</v>
      </c>
      <c r="B28" s="3" t="str">
        <f>DIPA!B25</f>
        <v>Pengaruh Welding Squence Pada Multipass Temper Bead Welding Sambungan Bogie LRT PT.INKA Terhadap Distorsi, Struktur Mikro Dan Kekerasan</v>
      </c>
      <c r="C28" s="32" t="str">
        <f>IF(SUM(D28:AE28)=DIPA!C25,"Oke","Ada Kesalahan")</f>
        <v>Oke</v>
      </c>
      <c r="D28" s="31">
        <f>IF(AND('Sub Jumlah Dana DIPA'!C24=1,SUM('Sub Jumlah Dana DIPA'!Q24:AD24)&gt;0),DIPA!C25*'Sub Dana DIPA'!$C$2,IF(AND('Sub Jumlah Dana DIPA'!C24=1,'Sub Jumlah Dana DIPA'!Q24=0),DIPA!C25,0))</f>
        <v>0</v>
      </c>
      <c r="E28" s="31">
        <f>IF(AND('Sub Jumlah Dana DIPA'!D24=1,SUM('Sub Jumlah Dana DIPA'!Q24:AD24)&gt;0),DIPA!C25*'Sub Dana DIPA'!$C$2,IF(AND('Sub Jumlah Dana DIPA'!D24=1,'Sub Jumlah Dana DIPA'!R24=0),DIPA!C25,0))</f>
        <v>0</v>
      </c>
      <c r="F28" s="31">
        <f>IF(AND('Sub Jumlah Dana DIPA'!E24=1,SUM('Sub Jumlah Dana DIPA'!Q24:AD24)&gt;0),DIPA!C25*'Sub Dana DIPA'!$C$2,IF(AND('Sub Jumlah Dana DIPA'!E24=1,'Sub Jumlah Dana DIPA'!S24=0),DIPA!C25,0))</f>
        <v>0</v>
      </c>
      <c r="G28" s="31">
        <f>IF(AND('Sub Jumlah Dana DIPA'!F24=1,SUM('Sub Jumlah Dana DIPA'!Q24:AD24)&gt;0),DIPA!C25*'Sub Dana DIPA'!$C$2,IF(AND('Sub Jumlah Dana DIPA'!F24=1,'Sub Jumlah Dana DIPA'!S24=0),DIPA!C25,0))</f>
        <v>0</v>
      </c>
      <c r="H28" s="31">
        <f>IF(AND('Sub Jumlah Dana DIPA'!G24=1,SUM('Sub Jumlah Dana DIPA'!Q24:AD24)&gt;0),DIPA!C25*'Sub Dana DIPA'!$C$2,IF(AND('Sub Jumlah Dana DIPA'!G24=1,'Sub Jumlah Dana DIPA'!U24=0),DIPA!C25,0))</f>
        <v>7500000</v>
      </c>
      <c r="I28" s="31">
        <f>IF(AND('Sub Jumlah Dana DIPA'!H24=1,SUM('Sub Jumlah Dana DIPA'!Q24:AD24)&gt;0),DIPA!C25*'Sub Dana DIPA'!$C$2,IF(AND('Sub Jumlah Dana DIPA'!H24=1,'Sub Jumlah Dana DIPA'!V24=0),DIPA!C25,0))</f>
        <v>0</v>
      </c>
      <c r="J28" s="31">
        <f>IF(AND('Sub Jumlah Dana DIPA'!I24=1,SUM('Sub Jumlah Dana DIPA'!Q24:AD24)&gt;0),DIPA!C25*'Sub Dana DIPA'!$C$2,IF(AND('Sub Jumlah Dana DIPA'!I24=1,'Sub Jumlah Dana DIPA'!W24=0),DIPA!C25,0))</f>
        <v>0</v>
      </c>
      <c r="K28" s="31">
        <f>IF(AND('Sub Jumlah Dana DIPA'!J24=1,SUM('Sub Jumlah Dana DIPA'!Q24:AD24)&gt;0),DIPA!C25*'Sub Dana DIPA'!$C$2,IF(AND('Sub Jumlah Dana DIPA'!J24=1,'Sub Jumlah Dana DIPA'!X24=0),DIPA!C25,0))</f>
        <v>0</v>
      </c>
      <c r="L28" s="31">
        <f>IF(AND('Sub Jumlah Dana DIPA'!K24=1,SUM('Sub Jumlah Dana DIPA'!Q24:AD24)&gt;0),DIPA!C25*'Sub Dana DIPA'!$C$2,IF(AND('Sub Jumlah Dana DIPA'!K24=1,'Sub Jumlah Dana DIPA'!Y24=0),DIPA!C25,0))</f>
        <v>0</v>
      </c>
      <c r="M28" s="31">
        <f>IF(AND('Sub Jumlah Dana DIPA'!L24=1,SUM('Sub Jumlah Dana DIPA'!Q24:AD24)&gt;0),DIPA!C25*'Sub Dana DIPA'!$C$2,IF(AND('Sub Jumlah Dana DIPA'!L24=1,'Sub Jumlah Dana DIPA'!Z24=0),DIPA!C25,0))</f>
        <v>0</v>
      </c>
      <c r="N28" s="31">
        <f>IF(AND('Sub Jumlah Dana DIPA'!M24=1,SUM('Sub Jumlah Dana DIPA'!Q24:AD24)&gt;0),DIPA!C25*'Sub Dana DIPA'!$C$2,IF(AND('Sub Jumlah Dana DIPA'!M24=1,'Sub Jumlah Dana DIPA'!AA24=0),DIPA!C25,0))</f>
        <v>0</v>
      </c>
      <c r="O28" s="31">
        <f>IF(AND('Sub Jumlah Dana DIPA'!N24=1,SUM('Sub Jumlah Dana DIPA'!Q24:AD24)&gt;0),DIPA!C25*'Sub Dana DIPA'!$C$2,IF(AND('Sub Jumlah Dana DIPA'!N24=1,'Sub Jumlah Dana DIPA'!AB24=0),DIPA!C25,0))</f>
        <v>0</v>
      </c>
      <c r="P28" s="31">
        <f>IF(AND('Sub Jumlah Dana DIPA'!O24=1,SUM('Sub Jumlah Dana DIPA'!Q24:AD24)&gt;0),DIPA!C25*'Sub Dana DIPA'!$C$2,IF(AND('Sub Jumlah Dana DIPA'!O24=1,'Sub Jumlah Dana DIPA'!AC24=0),DIPA!C25,0))</f>
        <v>0</v>
      </c>
      <c r="Q28" s="31">
        <f>IF(AND('Sub Jumlah Dana DIPA'!P24=1,SUM('Sub Jumlah Dana DIPA'!Q24:AD24)&gt;0),DIPA!C25*'Sub Dana DIPA'!$C$2,IF(AND('Sub Jumlah Dana DIPA'!P24=1,'Sub Jumlah Dana DIPA'!AD24=0),DIPA!C25,0))</f>
        <v>0</v>
      </c>
      <c r="R28" s="31">
        <f>IF(SUM('Sub Jumlah Dana DIPA'!Q24:AD24)&gt;0,('Sub Jumlah Dana DIPA'!Q24/SUM('Sub Jumlah Dana DIPA'!Q24:AD24))*$C$3*DIPA!C25,0)</f>
        <v>0</v>
      </c>
      <c r="S28" s="31">
        <f>IF(SUM('Sub Jumlah Dana DIPA'!Q24:AD24)&gt;0,('Sub Jumlah Dana DIPA'!R24/SUM('Sub Jumlah Dana DIPA'!Q24:AD24))*$C$3*DIPA!C25,0)</f>
        <v>0</v>
      </c>
      <c r="T28" s="31">
        <f>IF(SUM('Sub Jumlah Dana DIPA'!Q24:AD24)&gt;0,('Sub Jumlah Dana DIPA'!S24/SUM('Sub Jumlah Dana DIPA'!Q24:AD24))*$C$3*DIPA!C25,0)</f>
        <v>0</v>
      </c>
      <c r="U28" s="31">
        <f>IF(SUM('Sub Jumlah Dana DIPA'!Q24:AD24)&gt;0,('Sub Jumlah Dana DIPA'!T24/SUM('Sub Jumlah Dana DIPA'!Q24:AD24))*$C$3*DIPA!C25,0)</f>
        <v>0</v>
      </c>
      <c r="V28" s="31">
        <f>IF(SUM('Sub Jumlah Dana DIPA'!Q24:AD24)&gt;0,('Sub Jumlah Dana DIPA'!U24/SUM('Sub Jumlah Dana DIPA'!Q24:AD24))*$C$3*DIPA!C25,0)</f>
        <v>5000000</v>
      </c>
      <c r="W28" s="31">
        <f>IF(SUM('Sub Jumlah Dana DIPA'!Q24:AD24)&gt;0,('Sub Jumlah Dana DIPA'!V24/SUM('Sub Jumlah Dana DIPA'!Q24:AD24))*$C$3*DIPA!C25,0)</f>
        <v>0</v>
      </c>
      <c r="X28" s="31">
        <f>IF(SUM('Sub Jumlah Dana DIPA'!Q24:AD24)&gt;0,('Sub Jumlah Dana DIPA'!W24/SUM('Sub Jumlah Dana DIPA'!Q24:AD24))*$C$3*DIPA!C25,0)</f>
        <v>0</v>
      </c>
      <c r="Y28" s="31">
        <f>IF(SUM('Sub Jumlah Dana DIPA'!Q24:AD24)&gt;0,('Sub Jumlah Dana DIPA'!X24/SUM('Sub Jumlah Dana DIPA'!Q24:AD24))*$C$3*DIPA!C25,0)</f>
        <v>0</v>
      </c>
      <c r="Z28" s="31">
        <f>IF(SUM('Sub Jumlah Dana DIPA'!Q24:AD24)&gt;0,('Sub Jumlah Dana DIPA'!Y24/SUM('Sub Jumlah Dana DIPA'!Q24:AD24))*$C$3*DIPA!C25,0)</f>
        <v>0</v>
      </c>
      <c r="AA28" s="31">
        <f>IF(SUM('Sub Jumlah Dana DIPA'!Q24:AD24)&gt;0,('Sub Jumlah Dana DIPA'!Z24/SUM('Sub Jumlah Dana DIPA'!Q24:AD24))*$C$3*DIPA!C25,0)</f>
        <v>0</v>
      </c>
      <c r="AB28" s="31">
        <f>IF(SUM('Sub Jumlah Dana DIPA'!Q24:AD24)&gt;0,('Sub Jumlah Dana DIPA'!AA24/SUM('Sub Jumlah Dana DIPA'!Q24:AD24))*$C$3*DIPA!C25,0)</f>
        <v>0</v>
      </c>
      <c r="AC28" s="31">
        <f>IF(SUM('Sub Jumlah Dana DIPA'!Q24:AD24)&gt;0,('Sub Jumlah Dana DIPA'!AB24/SUM('Sub Jumlah Dana DIPA'!Q24:AD24))*$C$3*DIPA!C25,0)</f>
        <v>0</v>
      </c>
      <c r="AD28" s="31">
        <f>IF(SUM('Sub Jumlah Dana DIPA'!Q24:AD24)&gt;0,('Sub Jumlah Dana DIPA'!AC24/SUM('Sub Jumlah Dana DIPA'!Q24:AD24))*$C$3*DIPA!C25,0)</f>
        <v>0</v>
      </c>
      <c r="AE28" s="31">
        <f>IF(SUM('Sub Jumlah Dana DIPA'!Q24:AD24)&gt;0,('Sub Jumlah Dana DIPA'!AD24/SUM('Sub Jumlah Dana DIPA'!Q24:AD24))*$C$3*DIPA!C25,0)</f>
        <v>0</v>
      </c>
    </row>
    <row r="29" spans="1:31" ht="30" x14ac:dyDescent="0.25">
      <c r="A29" s="65">
        <f t="shared" si="2"/>
        <v>23</v>
      </c>
      <c r="B29" s="3" t="str">
        <f>DIPA!B26</f>
        <v>Karakterisasi Dan Pemanfaatan Waste Water Treatment Sludge Sebagai Koagulan Dalam Pengolahan Air Limbah</v>
      </c>
      <c r="C29" s="32" t="str">
        <f>IF(SUM(D29:AE29)=DIPA!C26,"Oke","Ada Kesalahan")</f>
        <v>Oke</v>
      </c>
      <c r="D29" s="31">
        <f>IF(AND('Sub Jumlah Dana DIPA'!C25=1,SUM('Sub Jumlah Dana DIPA'!Q25:AD25)&gt;0),DIPA!C26*'Sub Dana DIPA'!$C$2,IF(AND('Sub Jumlah Dana DIPA'!C25=1,'Sub Jumlah Dana DIPA'!Q25=0),DIPA!C26,0))</f>
        <v>0</v>
      </c>
      <c r="E29" s="31">
        <f>IF(AND('Sub Jumlah Dana DIPA'!D25=1,SUM('Sub Jumlah Dana DIPA'!Q25:AD25)&gt;0),DIPA!C26*'Sub Dana DIPA'!$C$2,IF(AND('Sub Jumlah Dana DIPA'!D25=1,'Sub Jumlah Dana DIPA'!R25=0),DIPA!C26,0))</f>
        <v>0</v>
      </c>
      <c r="F29" s="31">
        <f>IF(AND('Sub Jumlah Dana DIPA'!E25=1,SUM('Sub Jumlah Dana DIPA'!Q25:AD25)&gt;0),DIPA!C26*'Sub Dana DIPA'!$C$2,IF(AND('Sub Jumlah Dana DIPA'!E25=1,'Sub Jumlah Dana DIPA'!S25=0),DIPA!C26,0))</f>
        <v>0</v>
      </c>
      <c r="G29" s="31">
        <f>IF(AND('Sub Jumlah Dana DIPA'!F25=1,SUM('Sub Jumlah Dana DIPA'!Q25:AD25)&gt;0),DIPA!C26*'Sub Dana DIPA'!$C$2,IF(AND('Sub Jumlah Dana DIPA'!F25=1,'Sub Jumlah Dana DIPA'!S25=0),DIPA!C26,0))</f>
        <v>0</v>
      </c>
      <c r="H29" s="31">
        <f>IF(AND('Sub Jumlah Dana DIPA'!G25=1,SUM('Sub Jumlah Dana DIPA'!Q25:AD25)&gt;0),DIPA!C26*'Sub Dana DIPA'!$C$2,IF(AND('Sub Jumlah Dana DIPA'!G25=1,'Sub Jumlah Dana DIPA'!U25=0),DIPA!C26,0))</f>
        <v>0</v>
      </c>
      <c r="I29" s="31">
        <f>IF(AND('Sub Jumlah Dana DIPA'!H25=1,SUM('Sub Jumlah Dana DIPA'!Q25:AD25)&gt;0),DIPA!C26*'Sub Dana DIPA'!$C$2,IF(AND('Sub Jumlah Dana DIPA'!H25=1,'Sub Jumlah Dana DIPA'!V25=0),DIPA!C26,0))</f>
        <v>0</v>
      </c>
      <c r="J29" s="31">
        <f>IF(AND('Sub Jumlah Dana DIPA'!I25=1,SUM('Sub Jumlah Dana DIPA'!Q25:AD25)&gt;0),DIPA!C26*'Sub Dana DIPA'!$C$2,IF(AND('Sub Jumlah Dana DIPA'!I25=1,'Sub Jumlah Dana DIPA'!W25=0),DIPA!C26,0))</f>
        <v>0</v>
      </c>
      <c r="K29" s="31">
        <f>IF(AND('Sub Jumlah Dana DIPA'!J25=1,SUM('Sub Jumlah Dana DIPA'!Q25:AD25)&gt;0),DIPA!C26*'Sub Dana DIPA'!$C$2,IF(AND('Sub Jumlah Dana DIPA'!J25=1,'Sub Jumlah Dana DIPA'!X25=0),DIPA!C26,0))</f>
        <v>0</v>
      </c>
      <c r="L29" s="31">
        <f>IF(AND('Sub Jumlah Dana DIPA'!K25=1,SUM('Sub Jumlah Dana DIPA'!Q25:AD25)&gt;0),DIPA!C26*'Sub Dana DIPA'!$C$2,IF(AND('Sub Jumlah Dana DIPA'!K25=1,'Sub Jumlah Dana DIPA'!Y25=0),DIPA!C26,0))</f>
        <v>0</v>
      </c>
      <c r="M29" s="31">
        <f>IF(AND('Sub Jumlah Dana DIPA'!L25=1,SUM('Sub Jumlah Dana DIPA'!Q25:AD25)&gt;0),DIPA!C26*'Sub Dana DIPA'!$C$2,IF(AND('Sub Jumlah Dana DIPA'!L25=1,'Sub Jumlah Dana DIPA'!Z25=0),DIPA!C26,0))</f>
        <v>0</v>
      </c>
      <c r="N29" s="31">
        <f>IF(AND('Sub Jumlah Dana DIPA'!M25=1,SUM('Sub Jumlah Dana DIPA'!Q25:AD25)&gt;0),DIPA!C26*'Sub Dana DIPA'!$C$2,IF(AND('Sub Jumlah Dana DIPA'!M25=1,'Sub Jumlah Dana DIPA'!AA25=0),DIPA!C26,0))</f>
        <v>0</v>
      </c>
      <c r="O29" s="31">
        <f>IF(AND('Sub Jumlah Dana DIPA'!N25=1,SUM('Sub Jumlah Dana DIPA'!Q25:AD25)&gt;0),DIPA!C26*'Sub Dana DIPA'!$C$2,IF(AND('Sub Jumlah Dana DIPA'!N25=1,'Sub Jumlah Dana DIPA'!AB25=0),DIPA!C26,0))</f>
        <v>7500000</v>
      </c>
      <c r="P29" s="31">
        <f>IF(AND('Sub Jumlah Dana DIPA'!O25=1,SUM('Sub Jumlah Dana DIPA'!Q25:AD25)&gt;0),DIPA!C26*'Sub Dana DIPA'!$C$2,IF(AND('Sub Jumlah Dana DIPA'!O25=1,'Sub Jumlah Dana DIPA'!AC25=0),DIPA!C26,0))</f>
        <v>0</v>
      </c>
      <c r="Q29" s="31">
        <f>IF(AND('Sub Jumlah Dana DIPA'!P25=1,SUM('Sub Jumlah Dana DIPA'!Q25:AD25)&gt;0),DIPA!C26*'Sub Dana DIPA'!$C$2,IF(AND('Sub Jumlah Dana DIPA'!P25=1,'Sub Jumlah Dana DIPA'!AD25=0),DIPA!C26,0))</f>
        <v>0</v>
      </c>
      <c r="R29" s="31">
        <f>IF(SUM('Sub Jumlah Dana DIPA'!Q25:AD25)&gt;0,('Sub Jumlah Dana DIPA'!Q25/SUM('Sub Jumlah Dana DIPA'!Q25:AD25))*$C$3*DIPA!C26,0)</f>
        <v>0</v>
      </c>
      <c r="S29" s="31">
        <f>IF(SUM('Sub Jumlah Dana DIPA'!Q25:AD25)&gt;0,('Sub Jumlah Dana DIPA'!R25/SUM('Sub Jumlah Dana DIPA'!Q25:AD25))*$C$3*DIPA!C26,0)</f>
        <v>0</v>
      </c>
      <c r="T29" s="31">
        <f>IF(SUM('Sub Jumlah Dana DIPA'!Q25:AD25)&gt;0,('Sub Jumlah Dana DIPA'!S25/SUM('Sub Jumlah Dana DIPA'!Q25:AD25))*$C$3*DIPA!C26,0)</f>
        <v>0</v>
      </c>
      <c r="U29" s="31">
        <f>IF(SUM('Sub Jumlah Dana DIPA'!Q25:AD25)&gt;0,('Sub Jumlah Dana DIPA'!T25/SUM('Sub Jumlah Dana DIPA'!Q25:AD25))*$C$3*DIPA!C26,0)</f>
        <v>0</v>
      </c>
      <c r="V29" s="31">
        <f>IF(SUM('Sub Jumlah Dana DIPA'!Q25:AD25)&gt;0,('Sub Jumlah Dana DIPA'!U25/SUM('Sub Jumlah Dana DIPA'!Q25:AD25))*$C$3*DIPA!C26,0)</f>
        <v>0</v>
      </c>
      <c r="W29" s="31">
        <f>IF(SUM('Sub Jumlah Dana DIPA'!Q25:AD25)&gt;0,('Sub Jumlah Dana DIPA'!V25/SUM('Sub Jumlah Dana DIPA'!Q25:AD25))*$C$3*DIPA!C26,0)</f>
        <v>0</v>
      </c>
      <c r="X29" s="31">
        <f>IF(SUM('Sub Jumlah Dana DIPA'!Q25:AD25)&gt;0,('Sub Jumlah Dana DIPA'!W25/SUM('Sub Jumlah Dana DIPA'!Q25:AD25))*$C$3*DIPA!C26,0)</f>
        <v>0</v>
      </c>
      <c r="Y29" s="31">
        <f>IF(SUM('Sub Jumlah Dana DIPA'!Q25:AD25)&gt;0,('Sub Jumlah Dana DIPA'!X25/SUM('Sub Jumlah Dana DIPA'!Q25:AD25))*$C$3*DIPA!C26,0)</f>
        <v>0</v>
      </c>
      <c r="Z29" s="31">
        <f>IF(SUM('Sub Jumlah Dana DIPA'!Q25:AD25)&gt;0,('Sub Jumlah Dana DIPA'!Y25/SUM('Sub Jumlah Dana DIPA'!Q25:AD25))*$C$3*DIPA!C26,0)</f>
        <v>0</v>
      </c>
      <c r="AA29" s="31">
        <f>IF(SUM('Sub Jumlah Dana DIPA'!Q25:AD25)&gt;0,('Sub Jumlah Dana DIPA'!Z25/SUM('Sub Jumlah Dana DIPA'!Q25:AD25))*$C$3*DIPA!C26,0)</f>
        <v>0</v>
      </c>
      <c r="AB29" s="31">
        <f>IF(SUM('Sub Jumlah Dana DIPA'!Q25:AD25)&gt;0,('Sub Jumlah Dana DIPA'!AA25/SUM('Sub Jumlah Dana DIPA'!Q25:AD25))*$C$3*DIPA!C26,0)</f>
        <v>0</v>
      </c>
      <c r="AC29" s="31">
        <f>IF(SUM('Sub Jumlah Dana DIPA'!Q25:AD25)&gt;0,('Sub Jumlah Dana DIPA'!AB25/SUM('Sub Jumlah Dana DIPA'!Q25:AD25))*$C$3*DIPA!C26,0)</f>
        <v>5000000</v>
      </c>
      <c r="AD29" s="31">
        <f>IF(SUM('Sub Jumlah Dana DIPA'!Q25:AD25)&gt;0,('Sub Jumlah Dana DIPA'!AC25/SUM('Sub Jumlah Dana DIPA'!Q25:AD25))*$C$3*DIPA!C26,0)</f>
        <v>0</v>
      </c>
      <c r="AE29" s="31">
        <f>IF(SUM('Sub Jumlah Dana DIPA'!Q25:AD25)&gt;0,('Sub Jumlah Dana DIPA'!AD25/SUM('Sub Jumlah Dana DIPA'!Q25:AD25))*$C$3*DIPA!C26,0)</f>
        <v>0</v>
      </c>
    </row>
    <row r="30" spans="1:31" ht="30" x14ac:dyDescent="0.25">
      <c r="A30" s="65">
        <f t="shared" si="2"/>
        <v>24</v>
      </c>
      <c r="B30" s="3" t="str">
        <f>DIPA!B27</f>
        <v>Perancangan Kapal Pengangkut Hewan Ternak Sapi Kapasitas 150 Ekor Sebagai Jalur Alternatif Rute Sungai Bengawan Solo</v>
      </c>
      <c r="C30" s="32" t="str">
        <f>IF(SUM(D30:AE30)=DIPA!C27,"Oke","Ada Kesalahan")</f>
        <v>Oke</v>
      </c>
      <c r="D30" s="31">
        <f>IF(AND('Sub Jumlah Dana DIPA'!C26=1,SUM('Sub Jumlah Dana DIPA'!Q26:AD26)&gt;0),DIPA!C27*'Sub Dana DIPA'!$C$2,IF(AND('Sub Jumlah Dana DIPA'!C26=1,'Sub Jumlah Dana DIPA'!Q26=0),DIPA!C27,0))</f>
        <v>0</v>
      </c>
      <c r="E30" s="31">
        <f>IF(AND('Sub Jumlah Dana DIPA'!D26=1,SUM('Sub Jumlah Dana DIPA'!Q26:AD26)&gt;0),DIPA!C27*'Sub Dana DIPA'!$C$2,IF(AND('Sub Jumlah Dana DIPA'!D26=1,'Sub Jumlah Dana DIPA'!R26=0),DIPA!C27,0))</f>
        <v>0</v>
      </c>
      <c r="F30" s="31">
        <f>IF(AND('Sub Jumlah Dana DIPA'!E26=1,SUM('Sub Jumlah Dana DIPA'!Q26:AD26)&gt;0),DIPA!C27*'Sub Dana DIPA'!$C$2,IF(AND('Sub Jumlah Dana DIPA'!E26=1,'Sub Jumlah Dana DIPA'!S26=0),DIPA!C27,0))</f>
        <v>0</v>
      </c>
      <c r="G30" s="31">
        <f>IF(AND('Sub Jumlah Dana DIPA'!F26=1,SUM('Sub Jumlah Dana DIPA'!Q26:AD26)&gt;0),DIPA!C27*'Sub Dana DIPA'!$C$2,IF(AND('Sub Jumlah Dana DIPA'!F26=1,'Sub Jumlah Dana DIPA'!S26=0),DIPA!C27,0))</f>
        <v>0</v>
      </c>
      <c r="H30" s="31">
        <f>IF(AND('Sub Jumlah Dana DIPA'!G26=1,SUM('Sub Jumlah Dana DIPA'!Q26:AD26)&gt;0),DIPA!C27*'Sub Dana DIPA'!$C$2,IF(AND('Sub Jumlah Dana DIPA'!G26=1,'Sub Jumlah Dana DIPA'!U26=0),DIPA!C27,0))</f>
        <v>0</v>
      </c>
      <c r="I30" s="31">
        <f>IF(AND('Sub Jumlah Dana DIPA'!H26=1,SUM('Sub Jumlah Dana DIPA'!Q26:AD26)&gt;0),DIPA!C27*'Sub Dana DIPA'!$C$2,IF(AND('Sub Jumlah Dana DIPA'!H26=1,'Sub Jumlah Dana DIPA'!V26=0),DIPA!C27,0))</f>
        <v>7500000</v>
      </c>
      <c r="J30" s="31">
        <f>IF(AND('Sub Jumlah Dana DIPA'!I26=1,SUM('Sub Jumlah Dana DIPA'!Q26:AD26)&gt;0),DIPA!C27*'Sub Dana DIPA'!$C$2,IF(AND('Sub Jumlah Dana DIPA'!I26=1,'Sub Jumlah Dana DIPA'!W26=0),DIPA!C27,0))</f>
        <v>0</v>
      </c>
      <c r="K30" s="31">
        <f>IF(AND('Sub Jumlah Dana DIPA'!J26=1,SUM('Sub Jumlah Dana DIPA'!Q26:AD26)&gt;0),DIPA!C27*'Sub Dana DIPA'!$C$2,IF(AND('Sub Jumlah Dana DIPA'!J26=1,'Sub Jumlah Dana DIPA'!X26=0),DIPA!C27,0))</f>
        <v>0</v>
      </c>
      <c r="L30" s="31">
        <f>IF(AND('Sub Jumlah Dana DIPA'!K26=1,SUM('Sub Jumlah Dana DIPA'!Q26:AD26)&gt;0),DIPA!C27*'Sub Dana DIPA'!$C$2,IF(AND('Sub Jumlah Dana DIPA'!K26=1,'Sub Jumlah Dana DIPA'!Y26=0),DIPA!C27,0))</f>
        <v>0</v>
      </c>
      <c r="M30" s="31">
        <f>IF(AND('Sub Jumlah Dana DIPA'!L26=1,SUM('Sub Jumlah Dana DIPA'!Q26:AD26)&gt;0),DIPA!C27*'Sub Dana DIPA'!$C$2,IF(AND('Sub Jumlah Dana DIPA'!L26=1,'Sub Jumlah Dana DIPA'!Z26=0),DIPA!C27,0))</f>
        <v>0</v>
      </c>
      <c r="N30" s="31">
        <f>IF(AND('Sub Jumlah Dana DIPA'!M26=1,SUM('Sub Jumlah Dana DIPA'!Q26:AD26)&gt;0),DIPA!C27*'Sub Dana DIPA'!$C$2,IF(AND('Sub Jumlah Dana DIPA'!M26=1,'Sub Jumlah Dana DIPA'!AA26=0),DIPA!C27,0))</f>
        <v>0</v>
      </c>
      <c r="O30" s="31">
        <f>IF(AND('Sub Jumlah Dana DIPA'!N26=1,SUM('Sub Jumlah Dana DIPA'!Q26:AD26)&gt;0),DIPA!C27*'Sub Dana DIPA'!$C$2,IF(AND('Sub Jumlah Dana DIPA'!N26=1,'Sub Jumlah Dana DIPA'!AB26=0),DIPA!C27,0))</f>
        <v>0</v>
      </c>
      <c r="P30" s="31">
        <f>IF(AND('Sub Jumlah Dana DIPA'!O26=1,SUM('Sub Jumlah Dana DIPA'!Q26:AD26)&gt;0),DIPA!C27*'Sub Dana DIPA'!$C$2,IF(AND('Sub Jumlah Dana DIPA'!O26=1,'Sub Jumlah Dana DIPA'!AC26=0),DIPA!C27,0))</f>
        <v>0</v>
      </c>
      <c r="Q30" s="31">
        <f>IF(AND('Sub Jumlah Dana DIPA'!P26=1,SUM('Sub Jumlah Dana DIPA'!Q26:AD26)&gt;0),DIPA!C27*'Sub Dana DIPA'!$C$2,IF(AND('Sub Jumlah Dana DIPA'!P26=1,'Sub Jumlah Dana DIPA'!AD26=0),DIPA!C27,0))</f>
        <v>0</v>
      </c>
      <c r="R30" s="31">
        <f>IF(SUM('Sub Jumlah Dana DIPA'!Q26:AD26)&gt;0,('Sub Jumlah Dana DIPA'!Q26/SUM('Sub Jumlah Dana DIPA'!Q26:AD26))*$C$3*DIPA!C27,0)</f>
        <v>3333333.3333333335</v>
      </c>
      <c r="S30" s="31">
        <f>IF(SUM('Sub Jumlah Dana DIPA'!Q26:AD26)&gt;0,('Sub Jumlah Dana DIPA'!R26/SUM('Sub Jumlah Dana DIPA'!Q26:AD26))*$C$3*DIPA!C27,0)</f>
        <v>0</v>
      </c>
      <c r="T30" s="31">
        <f>IF(SUM('Sub Jumlah Dana DIPA'!Q26:AD26)&gt;0,('Sub Jumlah Dana DIPA'!S26/SUM('Sub Jumlah Dana DIPA'!Q26:AD26))*$C$3*DIPA!C27,0)</f>
        <v>0</v>
      </c>
      <c r="U30" s="31">
        <f>IF(SUM('Sub Jumlah Dana DIPA'!Q26:AD26)&gt;0,('Sub Jumlah Dana DIPA'!T26/SUM('Sub Jumlah Dana DIPA'!Q26:AD26))*$C$3*DIPA!C27,0)</f>
        <v>0</v>
      </c>
      <c r="V30" s="31">
        <f>IF(SUM('Sub Jumlah Dana DIPA'!Q26:AD26)&gt;0,('Sub Jumlah Dana DIPA'!U26/SUM('Sub Jumlah Dana DIPA'!Q26:AD26))*$C$3*DIPA!C27,0)</f>
        <v>0</v>
      </c>
      <c r="W30" s="31">
        <f>IF(SUM('Sub Jumlah Dana DIPA'!Q26:AD26)&gt;0,('Sub Jumlah Dana DIPA'!V26/SUM('Sub Jumlah Dana DIPA'!Q26:AD26))*$C$3*DIPA!C27,0)</f>
        <v>0</v>
      </c>
      <c r="X30" s="31">
        <f>IF(SUM('Sub Jumlah Dana DIPA'!Q26:AD26)&gt;0,('Sub Jumlah Dana DIPA'!W26/SUM('Sub Jumlah Dana DIPA'!Q26:AD26))*$C$3*DIPA!C27,0)</f>
        <v>0</v>
      </c>
      <c r="Y30" s="31">
        <f>IF(SUM('Sub Jumlah Dana DIPA'!Q26:AD26)&gt;0,('Sub Jumlah Dana DIPA'!X26/SUM('Sub Jumlah Dana DIPA'!Q26:AD26))*$C$3*DIPA!C27,0)</f>
        <v>0</v>
      </c>
      <c r="Z30" s="31">
        <f>IF(SUM('Sub Jumlah Dana DIPA'!Q26:AD26)&gt;0,('Sub Jumlah Dana DIPA'!Y26/SUM('Sub Jumlah Dana DIPA'!Q26:AD26))*$C$3*DIPA!C27,0)</f>
        <v>0</v>
      </c>
      <c r="AA30" s="31">
        <f>IF(SUM('Sub Jumlah Dana DIPA'!Q26:AD26)&gt;0,('Sub Jumlah Dana DIPA'!Z26/SUM('Sub Jumlah Dana DIPA'!Q26:AD26))*$C$3*DIPA!C27,0)</f>
        <v>0</v>
      </c>
      <c r="AB30" s="31">
        <f>IF(SUM('Sub Jumlah Dana DIPA'!Q26:AD26)&gt;0,('Sub Jumlah Dana DIPA'!AA26/SUM('Sub Jumlah Dana DIPA'!Q26:AD26))*$C$3*DIPA!C27,0)</f>
        <v>0</v>
      </c>
      <c r="AC30" s="31">
        <f>IF(SUM('Sub Jumlah Dana DIPA'!Q26:AD26)&gt;0,('Sub Jumlah Dana DIPA'!AB26/SUM('Sub Jumlah Dana DIPA'!Q26:AD26))*$C$3*DIPA!C27,0)</f>
        <v>0</v>
      </c>
      <c r="AD30" s="31">
        <f>IF(SUM('Sub Jumlah Dana DIPA'!Q26:AD26)&gt;0,('Sub Jumlah Dana DIPA'!AC26/SUM('Sub Jumlah Dana DIPA'!Q26:AD26))*$C$3*DIPA!C27,0)</f>
        <v>1666666.6666666667</v>
      </c>
      <c r="AE30" s="31">
        <f>IF(SUM('Sub Jumlah Dana DIPA'!Q26:AD26)&gt;0,('Sub Jumlah Dana DIPA'!AD26/SUM('Sub Jumlah Dana DIPA'!Q26:AD26))*$C$3*DIPA!C27,0)</f>
        <v>0</v>
      </c>
    </row>
    <row r="31" spans="1:31" ht="30" x14ac:dyDescent="0.25">
      <c r="A31" s="65">
        <f t="shared" si="2"/>
        <v>25</v>
      </c>
      <c r="B31" s="3" t="str">
        <f>DIPA!B28</f>
        <v>Perancangan protoype turbin angin poros vertikal putaran rendah untuk kapal nelayan dengan generator magnet permanent 300 VA</v>
      </c>
      <c r="C31" s="32" t="str">
        <f>IF(SUM(D31:AE31)=DIPA!C28,"Oke","Ada Kesalahan")</f>
        <v>Oke</v>
      </c>
      <c r="D31" s="31">
        <f>IF(AND('Sub Jumlah Dana DIPA'!C27=1,SUM('Sub Jumlah Dana DIPA'!Q27:AD27)&gt;0),DIPA!C28*'Sub Dana DIPA'!$C$2,IF(AND('Sub Jumlah Dana DIPA'!C27=1,'Sub Jumlah Dana DIPA'!Q27=0),DIPA!C28,0))</f>
        <v>0</v>
      </c>
      <c r="E31" s="31">
        <f>IF(AND('Sub Jumlah Dana DIPA'!D27=1,SUM('Sub Jumlah Dana DIPA'!Q27:AD27)&gt;0),DIPA!C28*'Sub Dana DIPA'!$C$2,IF(AND('Sub Jumlah Dana DIPA'!D27=1,'Sub Jumlah Dana DIPA'!R27=0),DIPA!C28,0))</f>
        <v>0</v>
      </c>
      <c r="F31" s="31">
        <f>IF(AND('Sub Jumlah Dana DIPA'!E27=1,SUM('Sub Jumlah Dana DIPA'!Q27:AD27)&gt;0),DIPA!C28*'Sub Dana DIPA'!$C$2,IF(AND('Sub Jumlah Dana DIPA'!E27=1,'Sub Jumlah Dana DIPA'!S27=0),DIPA!C28,0))</f>
        <v>0</v>
      </c>
      <c r="G31" s="31">
        <f>IF(AND('Sub Jumlah Dana DIPA'!F27=1,SUM('Sub Jumlah Dana DIPA'!Q27:AD27)&gt;0),DIPA!C28*'Sub Dana DIPA'!$C$2,IF(AND('Sub Jumlah Dana DIPA'!F27=1,'Sub Jumlah Dana DIPA'!S27=0),DIPA!C28,0))</f>
        <v>0</v>
      </c>
      <c r="H31" s="31">
        <f>IF(AND('Sub Jumlah Dana DIPA'!G27=1,SUM('Sub Jumlah Dana DIPA'!Q27:AD27)&gt;0),DIPA!C28*'Sub Dana DIPA'!$C$2,IF(AND('Sub Jumlah Dana DIPA'!G27=1,'Sub Jumlah Dana DIPA'!U27=0),DIPA!C28,0))</f>
        <v>0</v>
      </c>
      <c r="I31" s="31">
        <f>IF(AND('Sub Jumlah Dana DIPA'!H27=1,SUM('Sub Jumlah Dana DIPA'!Q27:AD27)&gt;0),DIPA!C28*'Sub Dana DIPA'!$C$2,IF(AND('Sub Jumlah Dana DIPA'!H27=1,'Sub Jumlah Dana DIPA'!V27=0),DIPA!C28,0))</f>
        <v>7500000</v>
      </c>
      <c r="J31" s="31">
        <f>IF(AND('Sub Jumlah Dana DIPA'!I27=1,SUM('Sub Jumlah Dana DIPA'!Q27:AD27)&gt;0),DIPA!C28*'Sub Dana DIPA'!$C$2,IF(AND('Sub Jumlah Dana DIPA'!I27=1,'Sub Jumlah Dana DIPA'!W27=0),DIPA!C28,0))</f>
        <v>0</v>
      </c>
      <c r="K31" s="31">
        <f>IF(AND('Sub Jumlah Dana DIPA'!J27=1,SUM('Sub Jumlah Dana DIPA'!Q27:AD27)&gt;0),DIPA!C28*'Sub Dana DIPA'!$C$2,IF(AND('Sub Jumlah Dana DIPA'!J27=1,'Sub Jumlah Dana DIPA'!X27=0),DIPA!C28,0))</f>
        <v>0</v>
      </c>
      <c r="L31" s="31">
        <f>IF(AND('Sub Jumlah Dana DIPA'!K27=1,SUM('Sub Jumlah Dana DIPA'!Q27:AD27)&gt;0),DIPA!C28*'Sub Dana DIPA'!$C$2,IF(AND('Sub Jumlah Dana DIPA'!K27=1,'Sub Jumlah Dana DIPA'!Y27=0),DIPA!C28,0))</f>
        <v>0</v>
      </c>
      <c r="M31" s="31">
        <f>IF(AND('Sub Jumlah Dana DIPA'!L27=1,SUM('Sub Jumlah Dana DIPA'!Q27:AD27)&gt;0),DIPA!C28*'Sub Dana DIPA'!$C$2,IF(AND('Sub Jumlah Dana DIPA'!L27=1,'Sub Jumlah Dana DIPA'!Z27=0),DIPA!C28,0))</f>
        <v>0</v>
      </c>
      <c r="N31" s="31">
        <f>IF(AND('Sub Jumlah Dana DIPA'!M27=1,SUM('Sub Jumlah Dana DIPA'!Q27:AD27)&gt;0),DIPA!C28*'Sub Dana DIPA'!$C$2,IF(AND('Sub Jumlah Dana DIPA'!M27=1,'Sub Jumlah Dana DIPA'!AA27=0),DIPA!C28,0))</f>
        <v>0</v>
      </c>
      <c r="O31" s="31">
        <f>IF(AND('Sub Jumlah Dana DIPA'!N27=1,SUM('Sub Jumlah Dana DIPA'!Q27:AD27)&gt;0),DIPA!C28*'Sub Dana DIPA'!$C$2,IF(AND('Sub Jumlah Dana DIPA'!N27=1,'Sub Jumlah Dana DIPA'!AB27=0),DIPA!C28,0))</f>
        <v>0</v>
      </c>
      <c r="P31" s="31">
        <f>IF(AND('Sub Jumlah Dana DIPA'!O27=1,SUM('Sub Jumlah Dana DIPA'!Q27:AD27)&gt;0),DIPA!C28*'Sub Dana DIPA'!$C$2,IF(AND('Sub Jumlah Dana DIPA'!O27=1,'Sub Jumlah Dana DIPA'!AC27=0),DIPA!C28,0))</f>
        <v>0</v>
      </c>
      <c r="Q31" s="31">
        <f>IF(AND('Sub Jumlah Dana DIPA'!P27=1,SUM('Sub Jumlah Dana DIPA'!Q27:AD27)&gt;0),DIPA!C28*'Sub Dana DIPA'!$C$2,IF(AND('Sub Jumlah Dana DIPA'!P27=1,'Sub Jumlah Dana DIPA'!AD27=0),DIPA!C28,0))</f>
        <v>0</v>
      </c>
      <c r="R31" s="31">
        <f>IF(SUM('Sub Jumlah Dana DIPA'!Q27:AD27)&gt;0,('Sub Jumlah Dana DIPA'!Q27/SUM('Sub Jumlah Dana DIPA'!Q27:AD27))*$C$3*DIPA!C28,0)</f>
        <v>2500000</v>
      </c>
      <c r="S31" s="31">
        <f>IF(SUM('Sub Jumlah Dana DIPA'!Q27:AD27)&gt;0,('Sub Jumlah Dana DIPA'!R27/SUM('Sub Jumlah Dana DIPA'!Q27:AD27))*$C$3*DIPA!C28,0)</f>
        <v>0</v>
      </c>
      <c r="T31" s="31">
        <f>IF(SUM('Sub Jumlah Dana DIPA'!Q27:AD27)&gt;0,('Sub Jumlah Dana DIPA'!S27/SUM('Sub Jumlah Dana DIPA'!Q27:AD27))*$C$3*DIPA!C28,0)</f>
        <v>0</v>
      </c>
      <c r="U31" s="31">
        <f>IF(SUM('Sub Jumlah Dana DIPA'!Q27:AD27)&gt;0,('Sub Jumlah Dana DIPA'!T27/SUM('Sub Jumlah Dana DIPA'!Q27:AD27))*$C$3*DIPA!C28,0)</f>
        <v>0</v>
      </c>
      <c r="V31" s="31">
        <f>IF(SUM('Sub Jumlah Dana DIPA'!Q27:AD27)&gt;0,('Sub Jumlah Dana DIPA'!U27/SUM('Sub Jumlah Dana DIPA'!Q27:AD27))*$C$3*DIPA!C28,0)</f>
        <v>0</v>
      </c>
      <c r="W31" s="31">
        <f>IF(SUM('Sub Jumlah Dana DIPA'!Q27:AD27)&gt;0,('Sub Jumlah Dana DIPA'!V27/SUM('Sub Jumlah Dana DIPA'!Q27:AD27))*$C$3*DIPA!C28,0)</f>
        <v>1250000</v>
      </c>
      <c r="X31" s="31">
        <f>IF(SUM('Sub Jumlah Dana DIPA'!Q27:AD27)&gt;0,('Sub Jumlah Dana DIPA'!W27/SUM('Sub Jumlah Dana DIPA'!Q27:AD27))*$C$3*DIPA!C28,0)</f>
        <v>0</v>
      </c>
      <c r="Y31" s="31">
        <f>IF(SUM('Sub Jumlah Dana DIPA'!Q27:AD27)&gt;0,('Sub Jumlah Dana DIPA'!X27/SUM('Sub Jumlah Dana DIPA'!Q27:AD27))*$C$3*DIPA!C28,0)</f>
        <v>0</v>
      </c>
      <c r="Z31" s="31">
        <f>IF(SUM('Sub Jumlah Dana DIPA'!Q27:AD27)&gt;0,('Sub Jumlah Dana DIPA'!Y27/SUM('Sub Jumlah Dana DIPA'!Q27:AD27))*$C$3*DIPA!C28,0)</f>
        <v>0</v>
      </c>
      <c r="AA31" s="31">
        <f>IF(SUM('Sub Jumlah Dana DIPA'!Q27:AD27)&gt;0,('Sub Jumlah Dana DIPA'!Z27/SUM('Sub Jumlah Dana DIPA'!Q27:AD27))*$C$3*DIPA!C28,0)</f>
        <v>0</v>
      </c>
      <c r="AB31" s="31">
        <f>IF(SUM('Sub Jumlah Dana DIPA'!Q27:AD27)&gt;0,('Sub Jumlah Dana DIPA'!AA27/SUM('Sub Jumlah Dana DIPA'!Q27:AD27))*$C$3*DIPA!C28,0)</f>
        <v>0</v>
      </c>
      <c r="AC31" s="31">
        <f>IF(SUM('Sub Jumlah Dana DIPA'!Q27:AD27)&gt;0,('Sub Jumlah Dana DIPA'!AB27/SUM('Sub Jumlah Dana DIPA'!Q27:AD27))*$C$3*DIPA!C28,0)</f>
        <v>0</v>
      </c>
      <c r="AD31" s="31">
        <f>IF(SUM('Sub Jumlah Dana DIPA'!Q27:AD27)&gt;0,('Sub Jumlah Dana DIPA'!AC27/SUM('Sub Jumlah Dana DIPA'!Q27:AD27))*$C$3*DIPA!C28,0)</f>
        <v>0</v>
      </c>
      <c r="AE31" s="31">
        <f>IF(SUM('Sub Jumlah Dana DIPA'!Q27:AD27)&gt;0,('Sub Jumlah Dana DIPA'!AD27/SUM('Sub Jumlah Dana DIPA'!Q27:AD27))*$C$3*DIPA!C28,0)</f>
        <v>1250000</v>
      </c>
    </row>
    <row r="32" spans="1:31" ht="30" x14ac:dyDescent="0.25">
      <c r="A32" s="65">
        <f t="shared" si="2"/>
        <v>26</v>
      </c>
      <c r="B32" s="3" t="str">
        <f>DIPA!B29</f>
        <v>Rancang Bangun Kapal Portable Miniboat Berpenggerak Energi Listrik</v>
      </c>
      <c r="C32" s="32" t="str">
        <f>IF(SUM(D32:AE32)=DIPA!C29,"Oke","Ada Kesalahan")</f>
        <v>Oke</v>
      </c>
      <c r="D32" s="31">
        <f>IF(AND('Sub Jumlah Dana DIPA'!C28=1,SUM('Sub Jumlah Dana DIPA'!Q28:AD28)&gt;0),DIPA!C29*'Sub Dana DIPA'!$C$2,IF(AND('Sub Jumlah Dana DIPA'!C28=1,'Sub Jumlah Dana DIPA'!Q28=0),DIPA!C29,0))</f>
        <v>0</v>
      </c>
      <c r="E32" s="31">
        <f>IF(AND('Sub Jumlah Dana DIPA'!D28=1,SUM('Sub Jumlah Dana DIPA'!Q28:AD28)&gt;0),DIPA!C29*'Sub Dana DIPA'!$C$2,IF(AND('Sub Jumlah Dana DIPA'!D28=1,'Sub Jumlah Dana DIPA'!R28=0),DIPA!C29,0))</f>
        <v>0</v>
      </c>
      <c r="F32" s="31">
        <f>IF(AND('Sub Jumlah Dana DIPA'!E28=1,SUM('Sub Jumlah Dana DIPA'!Q28:AD28)&gt;0),DIPA!C29*'Sub Dana DIPA'!$C$2,IF(AND('Sub Jumlah Dana DIPA'!E28=1,'Sub Jumlah Dana DIPA'!S28=0),DIPA!C29,0))</f>
        <v>0</v>
      </c>
      <c r="G32" s="31">
        <f>IF(AND('Sub Jumlah Dana DIPA'!F28=1,SUM('Sub Jumlah Dana DIPA'!Q28:AD28)&gt;0),DIPA!C29*'Sub Dana DIPA'!$C$2,IF(AND('Sub Jumlah Dana DIPA'!F28=1,'Sub Jumlah Dana DIPA'!S28=0),DIPA!C29,0))</f>
        <v>0</v>
      </c>
      <c r="H32" s="31">
        <f>IF(AND('Sub Jumlah Dana DIPA'!G28=1,SUM('Sub Jumlah Dana DIPA'!Q28:AD28)&gt;0),DIPA!C29*'Sub Dana DIPA'!$C$2,IF(AND('Sub Jumlah Dana DIPA'!G28=1,'Sub Jumlah Dana DIPA'!U28=0),DIPA!C29,0))</f>
        <v>0</v>
      </c>
      <c r="I32" s="31">
        <f>IF(AND('Sub Jumlah Dana DIPA'!H28=1,SUM('Sub Jumlah Dana DIPA'!Q28:AD28)&gt;0),DIPA!C29*'Sub Dana DIPA'!$C$2,IF(AND('Sub Jumlah Dana DIPA'!H28=1,'Sub Jumlah Dana DIPA'!V28=0),DIPA!C29,0))</f>
        <v>0</v>
      </c>
      <c r="J32" s="31">
        <f>IF(AND('Sub Jumlah Dana DIPA'!I28=1,SUM('Sub Jumlah Dana DIPA'!Q28:AD28)&gt;0),DIPA!C29*'Sub Dana DIPA'!$C$2,IF(AND('Sub Jumlah Dana DIPA'!I28=1,'Sub Jumlah Dana DIPA'!W28=0),DIPA!C29,0))</f>
        <v>0</v>
      </c>
      <c r="K32" s="31">
        <f>IF(AND('Sub Jumlah Dana DIPA'!J28=1,SUM('Sub Jumlah Dana DIPA'!Q28:AD28)&gt;0),DIPA!C29*'Sub Dana DIPA'!$C$2,IF(AND('Sub Jumlah Dana DIPA'!J28=1,'Sub Jumlah Dana DIPA'!X28=0),DIPA!C29,0))</f>
        <v>7500000</v>
      </c>
      <c r="L32" s="31">
        <f>IF(AND('Sub Jumlah Dana DIPA'!K28=1,SUM('Sub Jumlah Dana DIPA'!Q28:AD28)&gt;0),DIPA!C29*'Sub Dana DIPA'!$C$2,IF(AND('Sub Jumlah Dana DIPA'!K28=1,'Sub Jumlah Dana DIPA'!Y28=0),DIPA!C29,0))</f>
        <v>0</v>
      </c>
      <c r="M32" s="31">
        <f>IF(AND('Sub Jumlah Dana DIPA'!L28=1,SUM('Sub Jumlah Dana DIPA'!Q28:AD28)&gt;0),DIPA!C29*'Sub Dana DIPA'!$C$2,IF(AND('Sub Jumlah Dana DIPA'!L28=1,'Sub Jumlah Dana DIPA'!Z28=0),DIPA!C29,0))</f>
        <v>0</v>
      </c>
      <c r="N32" s="31">
        <f>IF(AND('Sub Jumlah Dana DIPA'!M28=1,SUM('Sub Jumlah Dana DIPA'!Q28:AD28)&gt;0),DIPA!C29*'Sub Dana DIPA'!$C$2,IF(AND('Sub Jumlah Dana DIPA'!M28=1,'Sub Jumlah Dana DIPA'!AA28=0),DIPA!C29,0))</f>
        <v>0</v>
      </c>
      <c r="O32" s="31">
        <f>IF(AND('Sub Jumlah Dana DIPA'!N28=1,SUM('Sub Jumlah Dana DIPA'!Q28:AD28)&gt;0),DIPA!C29*'Sub Dana DIPA'!$C$2,IF(AND('Sub Jumlah Dana DIPA'!N28=1,'Sub Jumlah Dana DIPA'!AB28=0),DIPA!C29,0))</f>
        <v>0</v>
      </c>
      <c r="P32" s="31">
        <f>IF(AND('Sub Jumlah Dana DIPA'!O28=1,SUM('Sub Jumlah Dana DIPA'!Q28:AD28)&gt;0),DIPA!C29*'Sub Dana DIPA'!$C$2,IF(AND('Sub Jumlah Dana DIPA'!O28=1,'Sub Jumlah Dana DIPA'!AC28=0),DIPA!C29,0))</f>
        <v>0</v>
      </c>
      <c r="Q32" s="31">
        <f>IF(AND('Sub Jumlah Dana DIPA'!P28=1,SUM('Sub Jumlah Dana DIPA'!Q28:AD28)&gt;0),DIPA!C29*'Sub Dana DIPA'!$C$2,IF(AND('Sub Jumlah Dana DIPA'!P28=1,'Sub Jumlah Dana DIPA'!AD28=0),DIPA!C29,0))</f>
        <v>0</v>
      </c>
      <c r="R32" s="31">
        <f>IF(SUM('Sub Jumlah Dana DIPA'!Q28:AD28)&gt;0,('Sub Jumlah Dana DIPA'!Q28/SUM('Sub Jumlah Dana DIPA'!Q28:AD28))*$C$3*DIPA!C29,0)</f>
        <v>0</v>
      </c>
      <c r="S32" s="31">
        <f>IF(SUM('Sub Jumlah Dana DIPA'!Q28:AD28)&gt;0,('Sub Jumlah Dana DIPA'!R28/SUM('Sub Jumlah Dana DIPA'!Q28:AD28))*$C$3*DIPA!C29,0)</f>
        <v>0</v>
      </c>
      <c r="T32" s="31">
        <f>IF(SUM('Sub Jumlah Dana DIPA'!Q28:AD28)&gt;0,('Sub Jumlah Dana DIPA'!S28/SUM('Sub Jumlah Dana DIPA'!Q28:AD28))*$C$3*DIPA!C29,0)</f>
        <v>0</v>
      </c>
      <c r="U32" s="31">
        <f>IF(SUM('Sub Jumlah Dana DIPA'!Q28:AD28)&gt;0,('Sub Jumlah Dana DIPA'!T28/SUM('Sub Jumlah Dana DIPA'!Q28:AD28))*$C$3*DIPA!C29,0)</f>
        <v>0</v>
      </c>
      <c r="V32" s="31">
        <f>IF(SUM('Sub Jumlah Dana DIPA'!Q28:AD28)&gt;0,('Sub Jumlah Dana DIPA'!U28/SUM('Sub Jumlah Dana DIPA'!Q28:AD28))*$C$3*DIPA!C29,0)</f>
        <v>0</v>
      </c>
      <c r="W32" s="31">
        <f>IF(SUM('Sub Jumlah Dana DIPA'!Q28:AD28)&gt;0,('Sub Jumlah Dana DIPA'!V28/SUM('Sub Jumlah Dana DIPA'!Q28:AD28))*$C$3*DIPA!C29,0)</f>
        <v>0</v>
      </c>
      <c r="X32" s="31">
        <f>IF(SUM('Sub Jumlah Dana DIPA'!Q28:AD28)&gt;0,('Sub Jumlah Dana DIPA'!W28/SUM('Sub Jumlah Dana DIPA'!Q28:AD28))*$C$3*DIPA!C29,0)</f>
        <v>1666666.6666666667</v>
      </c>
      <c r="Y32" s="31">
        <f>IF(SUM('Sub Jumlah Dana DIPA'!Q28:AD28)&gt;0,('Sub Jumlah Dana DIPA'!X28/SUM('Sub Jumlah Dana DIPA'!Q28:AD28))*$C$3*DIPA!C29,0)</f>
        <v>1666666.6666666667</v>
      </c>
      <c r="Z32" s="31">
        <f>IF(SUM('Sub Jumlah Dana DIPA'!Q28:AD28)&gt;0,('Sub Jumlah Dana DIPA'!Y28/SUM('Sub Jumlah Dana DIPA'!Q28:AD28))*$C$3*DIPA!C29,0)</f>
        <v>0</v>
      </c>
      <c r="AA32" s="31">
        <f>IF(SUM('Sub Jumlah Dana DIPA'!Q28:AD28)&gt;0,('Sub Jumlah Dana DIPA'!Z28/SUM('Sub Jumlah Dana DIPA'!Q28:AD28))*$C$3*DIPA!C29,0)</f>
        <v>0</v>
      </c>
      <c r="AB32" s="31">
        <f>IF(SUM('Sub Jumlah Dana DIPA'!Q28:AD28)&gt;0,('Sub Jumlah Dana DIPA'!AA28/SUM('Sub Jumlah Dana DIPA'!Q28:AD28))*$C$3*DIPA!C29,0)</f>
        <v>1666666.6666666667</v>
      </c>
      <c r="AC32" s="31">
        <f>IF(SUM('Sub Jumlah Dana DIPA'!Q28:AD28)&gt;0,('Sub Jumlah Dana DIPA'!AB28/SUM('Sub Jumlah Dana DIPA'!Q28:AD28))*$C$3*DIPA!C29,0)</f>
        <v>0</v>
      </c>
      <c r="AD32" s="31">
        <f>IF(SUM('Sub Jumlah Dana DIPA'!Q28:AD28)&gt;0,('Sub Jumlah Dana DIPA'!AC28/SUM('Sub Jumlah Dana DIPA'!Q28:AD28))*$C$3*DIPA!C29,0)</f>
        <v>0</v>
      </c>
      <c r="AE32" s="31">
        <f>IF(SUM('Sub Jumlah Dana DIPA'!Q28:AD28)&gt;0,('Sub Jumlah Dana DIPA'!AD28/SUM('Sub Jumlah Dana DIPA'!Q28:AD28))*$C$3*DIPA!C29,0)</f>
        <v>0</v>
      </c>
    </row>
    <row r="33" spans="1:31" ht="30" x14ac:dyDescent="0.25">
      <c r="A33" s="65">
        <f t="shared" si="2"/>
        <v>27</v>
      </c>
      <c r="B33" s="3" t="str">
        <f>DIPA!B30</f>
        <v>Pengaruh Variasi Susunan Matt dan Woven Roving serta Konsentrasi Resin FRP (Fiber Reinforced Plastic) Sebagai Pelapis Tahan Korosi Pada Aliran Asam Phospat</v>
      </c>
      <c r="C33" s="32" t="str">
        <f>IF(SUM(D33:AE33)=DIPA!C30,"Oke","Ada Kesalahan")</f>
        <v>Oke</v>
      </c>
      <c r="D33" s="31">
        <f>IF(AND('Sub Jumlah Dana DIPA'!C29=1,SUM('Sub Jumlah Dana DIPA'!Q29:AD29)&gt;0),DIPA!C30*'Sub Dana DIPA'!$C$2,IF(AND('Sub Jumlah Dana DIPA'!C29=1,'Sub Jumlah Dana DIPA'!Q29=0),DIPA!C30,0))</f>
        <v>0</v>
      </c>
      <c r="E33" s="31">
        <f>IF(AND('Sub Jumlah Dana DIPA'!D29=1,SUM('Sub Jumlah Dana DIPA'!Q29:AD29)&gt;0),DIPA!C30*'Sub Dana DIPA'!$C$2,IF(AND('Sub Jumlah Dana DIPA'!D29=1,'Sub Jumlah Dana DIPA'!R29=0),DIPA!C30,0))</f>
        <v>0</v>
      </c>
      <c r="F33" s="31">
        <f>IF(AND('Sub Jumlah Dana DIPA'!E29=1,SUM('Sub Jumlah Dana DIPA'!Q29:AD29)&gt;0),DIPA!C30*'Sub Dana DIPA'!$C$2,IF(AND('Sub Jumlah Dana DIPA'!E29=1,'Sub Jumlah Dana DIPA'!S29=0),DIPA!C30,0))</f>
        <v>0</v>
      </c>
      <c r="G33" s="31">
        <f>IF(AND('Sub Jumlah Dana DIPA'!F29=1,SUM('Sub Jumlah Dana DIPA'!Q29:AD29)&gt;0),DIPA!C30*'Sub Dana DIPA'!$C$2,IF(AND('Sub Jumlah Dana DIPA'!F29=1,'Sub Jumlah Dana DIPA'!S29=0),DIPA!C30,0))</f>
        <v>0</v>
      </c>
      <c r="H33" s="31">
        <f>IF(AND('Sub Jumlah Dana DIPA'!G29=1,SUM('Sub Jumlah Dana DIPA'!Q29:AD29)&gt;0),DIPA!C30*'Sub Dana DIPA'!$C$2,IF(AND('Sub Jumlah Dana DIPA'!G29=1,'Sub Jumlah Dana DIPA'!U29=0),DIPA!C30,0))</f>
        <v>0</v>
      </c>
      <c r="I33" s="31">
        <f>IF(AND('Sub Jumlah Dana DIPA'!H29=1,SUM('Sub Jumlah Dana DIPA'!Q29:AD29)&gt;0),DIPA!C30*'Sub Dana DIPA'!$C$2,IF(AND('Sub Jumlah Dana DIPA'!H29=1,'Sub Jumlah Dana DIPA'!V29=0),DIPA!C30,0))</f>
        <v>0</v>
      </c>
      <c r="J33" s="31">
        <f>IF(AND('Sub Jumlah Dana DIPA'!I29=1,SUM('Sub Jumlah Dana DIPA'!Q29:AD29)&gt;0),DIPA!C30*'Sub Dana DIPA'!$C$2,IF(AND('Sub Jumlah Dana DIPA'!I29=1,'Sub Jumlah Dana DIPA'!W29=0),DIPA!C30,0))</f>
        <v>7500000</v>
      </c>
      <c r="K33" s="31">
        <f>IF(AND('Sub Jumlah Dana DIPA'!J29=1,SUM('Sub Jumlah Dana DIPA'!Q29:AD29)&gt;0),DIPA!C30*'Sub Dana DIPA'!$C$2,IF(AND('Sub Jumlah Dana DIPA'!J29=1,'Sub Jumlah Dana DIPA'!X29=0),DIPA!C30,0))</f>
        <v>0</v>
      </c>
      <c r="L33" s="31">
        <f>IF(AND('Sub Jumlah Dana DIPA'!K29=1,SUM('Sub Jumlah Dana DIPA'!Q29:AD29)&gt;0),DIPA!C30*'Sub Dana DIPA'!$C$2,IF(AND('Sub Jumlah Dana DIPA'!K29=1,'Sub Jumlah Dana DIPA'!Y29=0),DIPA!C30,0))</f>
        <v>0</v>
      </c>
      <c r="M33" s="31">
        <f>IF(AND('Sub Jumlah Dana DIPA'!L29=1,SUM('Sub Jumlah Dana DIPA'!Q29:AD29)&gt;0),DIPA!C30*'Sub Dana DIPA'!$C$2,IF(AND('Sub Jumlah Dana DIPA'!L29=1,'Sub Jumlah Dana DIPA'!Z29=0),DIPA!C30,0))</f>
        <v>0</v>
      </c>
      <c r="N33" s="31">
        <f>IF(AND('Sub Jumlah Dana DIPA'!M29=1,SUM('Sub Jumlah Dana DIPA'!Q29:AD29)&gt;0),DIPA!C30*'Sub Dana DIPA'!$C$2,IF(AND('Sub Jumlah Dana DIPA'!M29=1,'Sub Jumlah Dana DIPA'!AA29=0),DIPA!C30,0))</f>
        <v>0</v>
      </c>
      <c r="O33" s="31">
        <f>IF(AND('Sub Jumlah Dana DIPA'!N29=1,SUM('Sub Jumlah Dana DIPA'!Q29:AD29)&gt;0),DIPA!C30*'Sub Dana DIPA'!$C$2,IF(AND('Sub Jumlah Dana DIPA'!N29=1,'Sub Jumlah Dana DIPA'!AB29=0),DIPA!C30,0))</f>
        <v>0</v>
      </c>
      <c r="P33" s="31">
        <f>IF(AND('Sub Jumlah Dana DIPA'!O29=1,SUM('Sub Jumlah Dana DIPA'!Q29:AD29)&gt;0),DIPA!C30*'Sub Dana DIPA'!$C$2,IF(AND('Sub Jumlah Dana DIPA'!O29=1,'Sub Jumlah Dana DIPA'!AC29=0),DIPA!C30,0))</f>
        <v>0</v>
      </c>
      <c r="Q33" s="31">
        <f>IF(AND('Sub Jumlah Dana DIPA'!P29=1,SUM('Sub Jumlah Dana DIPA'!Q29:AD29)&gt;0),DIPA!C30*'Sub Dana DIPA'!$C$2,IF(AND('Sub Jumlah Dana DIPA'!P29=1,'Sub Jumlah Dana DIPA'!AD29=0),DIPA!C30,0))</f>
        <v>0</v>
      </c>
      <c r="R33" s="31">
        <f>IF(SUM('Sub Jumlah Dana DIPA'!Q29:AD29)&gt;0,('Sub Jumlah Dana DIPA'!Q29/SUM('Sub Jumlah Dana DIPA'!Q29:AD29))*$C$3*DIPA!C30,0)</f>
        <v>0</v>
      </c>
      <c r="S33" s="31">
        <f>IF(SUM('Sub Jumlah Dana DIPA'!Q29:AD29)&gt;0,('Sub Jumlah Dana DIPA'!R29/SUM('Sub Jumlah Dana DIPA'!Q29:AD29))*$C$3*DIPA!C30,0)</f>
        <v>0</v>
      </c>
      <c r="T33" s="31">
        <f>IF(SUM('Sub Jumlah Dana DIPA'!Q29:AD29)&gt;0,('Sub Jumlah Dana DIPA'!S29/SUM('Sub Jumlah Dana DIPA'!Q29:AD29))*$C$3*DIPA!C30,0)</f>
        <v>1250000</v>
      </c>
      <c r="U33" s="31">
        <f>IF(SUM('Sub Jumlah Dana DIPA'!Q29:AD29)&gt;0,('Sub Jumlah Dana DIPA'!T29/SUM('Sub Jumlah Dana DIPA'!Q29:AD29))*$C$3*DIPA!C30,0)</f>
        <v>0</v>
      </c>
      <c r="V33" s="31">
        <f>IF(SUM('Sub Jumlah Dana DIPA'!Q29:AD29)&gt;0,('Sub Jumlah Dana DIPA'!U29/SUM('Sub Jumlah Dana DIPA'!Q29:AD29))*$C$3*DIPA!C30,0)</f>
        <v>0</v>
      </c>
      <c r="W33" s="31">
        <f>IF(SUM('Sub Jumlah Dana DIPA'!Q29:AD29)&gt;0,('Sub Jumlah Dana DIPA'!V29/SUM('Sub Jumlah Dana DIPA'!Q29:AD29))*$C$3*DIPA!C30,0)</f>
        <v>0</v>
      </c>
      <c r="X33" s="31">
        <f>IF(SUM('Sub Jumlah Dana DIPA'!Q29:AD29)&gt;0,('Sub Jumlah Dana DIPA'!W29/SUM('Sub Jumlah Dana DIPA'!Q29:AD29))*$C$3*DIPA!C30,0)</f>
        <v>1250000</v>
      </c>
      <c r="Y33" s="31">
        <f>IF(SUM('Sub Jumlah Dana DIPA'!Q29:AD29)&gt;0,('Sub Jumlah Dana DIPA'!X29/SUM('Sub Jumlah Dana DIPA'!Q29:AD29))*$C$3*DIPA!C30,0)</f>
        <v>1250000</v>
      </c>
      <c r="Z33" s="31">
        <f>IF(SUM('Sub Jumlah Dana DIPA'!Q29:AD29)&gt;0,('Sub Jumlah Dana DIPA'!Y29/SUM('Sub Jumlah Dana DIPA'!Q29:AD29))*$C$3*DIPA!C30,0)</f>
        <v>0</v>
      </c>
      <c r="AA33" s="31">
        <f>IF(SUM('Sub Jumlah Dana DIPA'!Q29:AD29)&gt;0,('Sub Jumlah Dana DIPA'!Z29/SUM('Sub Jumlah Dana DIPA'!Q29:AD29))*$C$3*DIPA!C30,0)</f>
        <v>0</v>
      </c>
      <c r="AB33" s="31">
        <f>IF(SUM('Sub Jumlah Dana DIPA'!Q29:AD29)&gt;0,('Sub Jumlah Dana DIPA'!AA29/SUM('Sub Jumlah Dana DIPA'!Q29:AD29))*$C$3*DIPA!C30,0)</f>
        <v>0</v>
      </c>
      <c r="AC33" s="31">
        <f>IF(SUM('Sub Jumlah Dana DIPA'!Q29:AD29)&gt;0,('Sub Jumlah Dana DIPA'!AB29/SUM('Sub Jumlah Dana DIPA'!Q29:AD29))*$C$3*DIPA!C30,0)</f>
        <v>0</v>
      </c>
      <c r="AD33" s="31">
        <f>IF(SUM('Sub Jumlah Dana DIPA'!Q29:AD29)&gt;0,('Sub Jumlah Dana DIPA'!AC29/SUM('Sub Jumlah Dana DIPA'!Q29:AD29))*$C$3*DIPA!C30,0)</f>
        <v>1250000</v>
      </c>
      <c r="AE33" s="31">
        <f>IF(SUM('Sub Jumlah Dana DIPA'!Q29:AD29)&gt;0,('Sub Jumlah Dana DIPA'!AD29/SUM('Sub Jumlah Dana DIPA'!Q29:AD29))*$C$3*DIPA!C30,0)</f>
        <v>0</v>
      </c>
    </row>
    <row r="34" spans="1:31" ht="30" x14ac:dyDescent="0.25">
      <c r="A34" s="65">
        <f t="shared" si="2"/>
        <v>28</v>
      </c>
      <c r="B34" s="3" t="str">
        <f>DIPA!B31</f>
        <v>Kajian Eksperimen Pengaruh Overlap Ratio Terhadap Kinerja Turbin Angin Savonius Modifikasi Dengan Persamaan Myring Pada Nilai n = 1</v>
      </c>
      <c r="C34" s="32" t="str">
        <f>IF(SUM(D34:AE34)=DIPA!C31,"Oke","Ada Kesalahan")</f>
        <v>Oke</v>
      </c>
      <c r="D34" s="31">
        <f>IF(AND('Sub Jumlah Dana DIPA'!C30=1,SUM('Sub Jumlah Dana DIPA'!Q30:AD30)&gt;0),DIPA!C31*'Sub Dana DIPA'!$C$2,IF(AND('Sub Jumlah Dana DIPA'!C30=1,'Sub Jumlah Dana DIPA'!Q30=0),DIPA!C31,0))</f>
        <v>0</v>
      </c>
      <c r="E34" s="31">
        <f>IF(AND('Sub Jumlah Dana DIPA'!D30=1,SUM('Sub Jumlah Dana DIPA'!Q30:AD30)&gt;0),DIPA!C31*'Sub Dana DIPA'!$C$2,IF(AND('Sub Jumlah Dana DIPA'!D30=1,'Sub Jumlah Dana DIPA'!R30=0),DIPA!C31,0))</f>
        <v>0</v>
      </c>
      <c r="F34" s="31">
        <f>IF(AND('Sub Jumlah Dana DIPA'!E30=1,SUM('Sub Jumlah Dana DIPA'!Q30:AD30)&gt;0),DIPA!C31*'Sub Dana DIPA'!$C$2,IF(AND('Sub Jumlah Dana DIPA'!E30=1,'Sub Jumlah Dana DIPA'!S30=0),DIPA!C31,0))</f>
        <v>0</v>
      </c>
      <c r="G34" s="31">
        <f>IF(AND('Sub Jumlah Dana DIPA'!F30=1,SUM('Sub Jumlah Dana DIPA'!Q30:AD30)&gt;0),DIPA!C31*'Sub Dana DIPA'!$C$2,IF(AND('Sub Jumlah Dana DIPA'!F30=1,'Sub Jumlah Dana DIPA'!S30=0),DIPA!C31,0))</f>
        <v>0</v>
      </c>
      <c r="H34" s="31">
        <f>IF(AND('Sub Jumlah Dana DIPA'!G30=1,SUM('Sub Jumlah Dana DIPA'!Q30:AD30)&gt;0),DIPA!C31*'Sub Dana DIPA'!$C$2,IF(AND('Sub Jumlah Dana DIPA'!G30=1,'Sub Jumlah Dana DIPA'!U30=0),DIPA!C31,0))</f>
        <v>0</v>
      </c>
      <c r="I34" s="31">
        <f>IF(AND('Sub Jumlah Dana DIPA'!H30=1,SUM('Sub Jumlah Dana DIPA'!Q30:AD30)&gt;0),DIPA!C31*'Sub Dana DIPA'!$C$2,IF(AND('Sub Jumlah Dana DIPA'!H30=1,'Sub Jumlah Dana DIPA'!V30=0),DIPA!C31,0))</f>
        <v>0</v>
      </c>
      <c r="J34" s="31">
        <f>IF(AND('Sub Jumlah Dana DIPA'!I30=1,SUM('Sub Jumlah Dana DIPA'!Q30:AD30)&gt;0),DIPA!C31*'Sub Dana DIPA'!$C$2,IF(AND('Sub Jumlah Dana DIPA'!I30=1,'Sub Jumlah Dana DIPA'!W30=0),DIPA!C31,0))</f>
        <v>7500000</v>
      </c>
      <c r="K34" s="31">
        <f>IF(AND('Sub Jumlah Dana DIPA'!J30=1,SUM('Sub Jumlah Dana DIPA'!Q30:AD30)&gt;0),DIPA!C31*'Sub Dana DIPA'!$C$2,IF(AND('Sub Jumlah Dana DIPA'!J30=1,'Sub Jumlah Dana DIPA'!X30=0),DIPA!C31,0))</f>
        <v>0</v>
      </c>
      <c r="L34" s="31">
        <f>IF(AND('Sub Jumlah Dana DIPA'!K30=1,SUM('Sub Jumlah Dana DIPA'!Q30:AD30)&gt;0),DIPA!C31*'Sub Dana DIPA'!$C$2,IF(AND('Sub Jumlah Dana DIPA'!K30=1,'Sub Jumlah Dana DIPA'!Y30=0),DIPA!C31,0))</f>
        <v>0</v>
      </c>
      <c r="M34" s="31">
        <f>IF(AND('Sub Jumlah Dana DIPA'!L30=1,SUM('Sub Jumlah Dana DIPA'!Q30:AD30)&gt;0),DIPA!C31*'Sub Dana DIPA'!$C$2,IF(AND('Sub Jumlah Dana DIPA'!L30=1,'Sub Jumlah Dana DIPA'!Z30=0),DIPA!C31,0))</f>
        <v>0</v>
      </c>
      <c r="N34" s="31">
        <f>IF(AND('Sub Jumlah Dana DIPA'!M30=1,SUM('Sub Jumlah Dana DIPA'!Q30:AD30)&gt;0),DIPA!C31*'Sub Dana DIPA'!$C$2,IF(AND('Sub Jumlah Dana DIPA'!M30=1,'Sub Jumlah Dana DIPA'!AA30=0),DIPA!C31,0))</f>
        <v>0</v>
      </c>
      <c r="O34" s="31">
        <f>IF(AND('Sub Jumlah Dana DIPA'!N30=1,SUM('Sub Jumlah Dana DIPA'!Q30:AD30)&gt;0),DIPA!C31*'Sub Dana DIPA'!$C$2,IF(AND('Sub Jumlah Dana DIPA'!N30=1,'Sub Jumlah Dana DIPA'!AB30=0),DIPA!C31,0))</f>
        <v>0</v>
      </c>
      <c r="P34" s="31">
        <f>IF(AND('Sub Jumlah Dana DIPA'!O30=1,SUM('Sub Jumlah Dana DIPA'!Q30:AD30)&gt;0),DIPA!C31*'Sub Dana DIPA'!$C$2,IF(AND('Sub Jumlah Dana DIPA'!O30=1,'Sub Jumlah Dana DIPA'!AC30=0),DIPA!C31,0))</f>
        <v>0</v>
      </c>
      <c r="Q34" s="31">
        <f>IF(AND('Sub Jumlah Dana DIPA'!P30=1,SUM('Sub Jumlah Dana DIPA'!Q30:AD30)&gt;0),DIPA!C31*'Sub Dana DIPA'!$C$2,IF(AND('Sub Jumlah Dana DIPA'!P30=1,'Sub Jumlah Dana DIPA'!AD30=0),DIPA!C31,0))</f>
        <v>0</v>
      </c>
      <c r="R34" s="31">
        <f>IF(SUM('Sub Jumlah Dana DIPA'!Q30:AD30)&gt;0,('Sub Jumlah Dana DIPA'!Q30/SUM('Sub Jumlah Dana DIPA'!Q30:AD30))*$C$3*DIPA!C31,0)</f>
        <v>0</v>
      </c>
      <c r="S34" s="31">
        <f>IF(SUM('Sub Jumlah Dana DIPA'!Q30:AD30)&gt;0,('Sub Jumlah Dana DIPA'!R30/SUM('Sub Jumlah Dana DIPA'!Q30:AD30))*$C$3*DIPA!C31,0)</f>
        <v>0</v>
      </c>
      <c r="T34" s="31">
        <f>IF(SUM('Sub Jumlah Dana DIPA'!Q30:AD30)&gt;0,('Sub Jumlah Dana DIPA'!S30/SUM('Sub Jumlah Dana DIPA'!Q30:AD30))*$C$3*DIPA!C31,0)</f>
        <v>0</v>
      </c>
      <c r="U34" s="31">
        <f>IF(SUM('Sub Jumlah Dana DIPA'!Q30:AD30)&gt;0,('Sub Jumlah Dana DIPA'!T30/SUM('Sub Jumlah Dana DIPA'!Q30:AD30))*$C$3*DIPA!C31,0)</f>
        <v>1250000</v>
      </c>
      <c r="V34" s="31">
        <f>IF(SUM('Sub Jumlah Dana DIPA'!Q30:AD30)&gt;0,('Sub Jumlah Dana DIPA'!U30/SUM('Sub Jumlah Dana DIPA'!Q30:AD30))*$C$3*DIPA!C31,0)</f>
        <v>1250000</v>
      </c>
      <c r="W34" s="31">
        <f>IF(SUM('Sub Jumlah Dana DIPA'!Q30:AD30)&gt;0,('Sub Jumlah Dana DIPA'!V30/SUM('Sub Jumlah Dana DIPA'!Q30:AD30))*$C$3*DIPA!C31,0)</f>
        <v>0</v>
      </c>
      <c r="X34" s="31">
        <f>IF(SUM('Sub Jumlah Dana DIPA'!Q30:AD30)&gt;0,('Sub Jumlah Dana DIPA'!W30/SUM('Sub Jumlah Dana DIPA'!Q30:AD30))*$C$3*DIPA!C31,0)</f>
        <v>0</v>
      </c>
      <c r="Y34" s="31">
        <f>IF(SUM('Sub Jumlah Dana DIPA'!Q30:AD30)&gt;0,('Sub Jumlah Dana DIPA'!X30/SUM('Sub Jumlah Dana DIPA'!Q30:AD30))*$C$3*DIPA!C31,0)</f>
        <v>1250000</v>
      </c>
      <c r="Z34" s="31">
        <f>IF(SUM('Sub Jumlah Dana DIPA'!Q30:AD30)&gt;0,('Sub Jumlah Dana DIPA'!Y30/SUM('Sub Jumlah Dana DIPA'!Q30:AD30))*$C$3*DIPA!C31,0)</f>
        <v>0</v>
      </c>
      <c r="AA34" s="31">
        <f>IF(SUM('Sub Jumlah Dana DIPA'!Q30:AD30)&gt;0,('Sub Jumlah Dana DIPA'!Z30/SUM('Sub Jumlah Dana DIPA'!Q30:AD30))*$C$3*DIPA!C31,0)</f>
        <v>0</v>
      </c>
      <c r="AB34" s="31">
        <f>IF(SUM('Sub Jumlah Dana DIPA'!Q30:AD30)&gt;0,('Sub Jumlah Dana DIPA'!AA30/SUM('Sub Jumlah Dana DIPA'!Q30:AD30))*$C$3*DIPA!C31,0)</f>
        <v>1250000</v>
      </c>
      <c r="AC34" s="31">
        <f>IF(SUM('Sub Jumlah Dana DIPA'!Q30:AD30)&gt;0,('Sub Jumlah Dana DIPA'!AB30/SUM('Sub Jumlah Dana DIPA'!Q30:AD30))*$C$3*DIPA!C31,0)</f>
        <v>0</v>
      </c>
      <c r="AD34" s="31">
        <f>IF(SUM('Sub Jumlah Dana DIPA'!Q30:AD30)&gt;0,('Sub Jumlah Dana DIPA'!AC30/SUM('Sub Jumlah Dana DIPA'!Q30:AD30))*$C$3*DIPA!C31,0)</f>
        <v>0</v>
      </c>
      <c r="AE34" s="31">
        <f>IF(SUM('Sub Jumlah Dana DIPA'!Q30:AD30)&gt;0,('Sub Jumlah Dana DIPA'!AD30/SUM('Sub Jumlah Dana DIPA'!Q30:AD30))*$C$3*DIPA!C31,0)</f>
        <v>0</v>
      </c>
    </row>
    <row r="35" spans="1:31" x14ac:dyDescent="0.25">
      <c r="A35" s="24"/>
      <c r="B35" s="2"/>
      <c r="C35" s="2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x14ac:dyDescent="0.25">
      <c r="D36" s="31">
        <f>SUM(D7:D35)</f>
        <v>15000000</v>
      </c>
      <c r="E36" s="31">
        <f>SUM(E7:E35)</f>
        <v>15000000</v>
      </c>
      <c r="F36" s="31">
        <f>SUM(F7:F35)</f>
        <v>15000000</v>
      </c>
      <c r="G36" s="31">
        <f>SUM(G7:G35)</f>
        <v>15000000</v>
      </c>
      <c r="H36" s="31">
        <f>SUM(H7:H35)</f>
        <v>7500000</v>
      </c>
      <c r="I36" s="31">
        <f>SUM(I7:I35)</f>
        <v>15000000</v>
      </c>
      <c r="J36" s="31">
        <f>SUM(J7:J35)</f>
        <v>15000000</v>
      </c>
      <c r="K36" s="31">
        <f>SUM(K7:K35)</f>
        <v>15000000</v>
      </c>
      <c r="L36" s="31">
        <f>SUM(L7:L35)</f>
        <v>15000000</v>
      </c>
      <c r="M36" s="31">
        <f>SUM(M7:M35)</f>
        <v>15000000</v>
      </c>
      <c r="N36" s="31">
        <f>SUM(N7:N35)</f>
        <v>22500000</v>
      </c>
      <c r="O36" s="31">
        <f>SUM(O7:O35)</f>
        <v>15000000</v>
      </c>
      <c r="P36" s="31">
        <f>SUM(P7:P35)</f>
        <v>15000000</v>
      </c>
      <c r="Q36" s="31">
        <f>SUM(Q7:Q35)</f>
        <v>15000000</v>
      </c>
      <c r="R36" s="31">
        <f>SUM(R7:R35)</f>
        <v>7500000</v>
      </c>
      <c r="S36" s="31">
        <f>SUM(S7:S35)</f>
        <v>6666666.666666667</v>
      </c>
      <c r="T36" s="31">
        <f>SUM(T7:T35)</f>
        <v>7500000</v>
      </c>
      <c r="U36" s="31">
        <f>SUM(U7:U35)</f>
        <v>10833333.333333334</v>
      </c>
      <c r="V36" s="31">
        <f>SUM(V7:V35)</f>
        <v>9166666.6666666679</v>
      </c>
      <c r="W36" s="31">
        <f>SUM(W7:W35)</f>
        <v>9166666.6666666679</v>
      </c>
      <c r="X36" s="31">
        <f>SUM(X7:X35)</f>
        <v>5416666.666666667</v>
      </c>
      <c r="Y36" s="31">
        <f>SUM(Y7:Y35)</f>
        <v>13750000</v>
      </c>
      <c r="Z36" s="31">
        <f>SUM(Z7:Z35)</f>
        <v>15000000</v>
      </c>
      <c r="AA36" s="31">
        <f>SUM(AA7:AA35)</f>
        <v>4166666.666666667</v>
      </c>
      <c r="AB36" s="31">
        <f>SUM(AB7:AB35)</f>
        <v>21666666.666666668</v>
      </c>
      <c r="AC36" s="31">
        <f>SUM(AC7:AC35)</f>
        <v>10416666.666666668</v>
      </c>
      <c r="AD36" s="31">
        <f>SUM(AD7:AD35)</f>
        <v>7083333.333333334</v>
      </c>
      <c r="AE36" s="31">
        <f>SUM(AE7:AE35)</f>
        <v>11666666.666666666</v>
      </c>
    </row>
  </sheetData>
  <mergeCells count="5">
    <mergeCell ref="A5:A6"/>
    <mergeCell ref="B5:B6"/>
    <mergeCell ref="C5:C6"/>
    <mergeCell ref="D5:Q5"/>
    <mergeCell ref="R5:AE5"/>
  </mergeCells>
  <pageMargins left="0.7" right="0.7" top="0.75" bottom="0.75" header="0.3" footer="0.3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28"/>
  <sheetViews>
    <sheetView workbookViewId="0">
      <pane xSplit="2" ySplit="3" topLeftCell="C23" activePane="bottomRight" state="frozen"/>
      <selection pane="topRight" activeCell="C1" sqref="C1"/>
      <selection pane="bottomLeft" activeCell="A4" sqref="A4"/>
      <selection pane="bottomRight" activeCell="D26" sqref="D26"/>
    </sheetView>
  </sheetViews>
  <sheetFormatPr defaultRowHeight="15" x14ac:dyDescent="0.25"/>
  <cols>
    <col min="1" max="1" width="4.7109375" customWidth="1"/>
    <col min="2" max="2" width="35.7109375" customWidth="1"/>
    <col min="3" max="25" width="23.7109375" customWidth="1"/>
  </cols>
  <sheetData>
    <row r="1" spans="1:25" x14ac:dyDescent="0.25">
      <c r="A1" s="72" t="s">
        <v>0</v>
      </c>
      <c r="B1" s="72" t="s">
        <v>186</v>
      </c>
      <c r="C1" s="85" t="s">
        <v>187</v>
      </c>
      <c r="D1" s="88" t="s">
        <v>188</v>
      </c>
      <c r="E1" s="88"/>
      <c r="F1" s="84" t="s">
        <v>189</v>
      </c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</row>
    <row r="2" spans="1:25" x14ac:dyDescent="0.25">
      <c r="A2" s="72"/>
      <c r="B2" s="72"/>
      <c r="C2" s="86"/>
      <c r="D2" s="88"/>
      <c r="E2" s="88"/>
      <c r="F2" s="84">
        <v>1</v>
      </c>
      <c r="G2" s="84"/>
      <c r="H2" s="84">
        <v>2</v>
      </c>
      <c r="I2" s="84"/>
      <c r="J2" s="84">
        <v>3</v>
      </c>
      <c r="K2" s="84"/>
      <c r="L2" s="84">
        <v>4</v>
      </c>
      <c r="M2" s="84"/>
      <c r="N2" s="84">
        <v>5</v>
      </c>
      <c r="O2" s="84"/>
      <c r="P2" s="84">
        <v>6</v>
      </c>
      <c r="Q2" s="84"/>
      <c r="R2" s="84">
        <v>7</v>
      </c>
      <c r="S2" s="84"/>
      <c r="T2" s="84">
        <v>8</v>
      </c>
      <c r="U2" s="84"/>
      <c r="V2" s="84">
        <v>9</v>
      </c>
      <c r="W2" s="84"/>
      <c r="X2" s="91">
        <v>10</v>
      </c>
      <c r="Y2" s="92"/>
    </row>
    <row r="3" spans="1:25" x14ac:dyDescent="0.25">
      <c r="A3" s="72"/>
      <c r="B3" s="72"/>
      <c r="C3" s="87"/>
      <c r="D3" s="42" t="s">
        <v>1</v>
      </c>
      <c r="E3" s="42" t="s">
        <v>181</v>
      </c>
      <c r="F3" s="42" t="s">
        <v>1</v>
      </c>
      <c r="G3" s="42" t="s">
        <v>181</v>
      </c>
      <c r="H3" s="42" t="s">
        <v>1</v>
      </c>
      <c r="I3" s="42" t="s">
        <v>181</v>
      </c>
      <c r="J3" s="42" t="s">
        <v>1</v>
      </c>
      <c r="K3" s="42" t="s">
        <v>181</v>
      </c>
      <c r="L3" s="42" t="s">
        <v>1</v>
      </c>
      <c r="M3" s="42" t="s">
        <v>181</v>
      </c>
      <c r="N3" s="42" t="s">
        <v>1</v>
      </c>
      <c r="O3" s="42" t="s">
        <v>181</v>
      </c>
      <c r="P3" s="42" t="s">
        <v>1</v>
      </c>
      <c r="Q3" s="42" t="s">
        <v>181</v>
      </c>
      <c r="R3" s="42" t="s">
        <v>1</v>
      </c>
      <c r="S3" s="42" t="s">
        <v>181</v>
      </c>
      <c r="T3" s="42" t="s">
        <v>1</v>
      </c>
      <c r="U3" s="42" t="s">
        <v>181</v>
      </c>
      <c r="V3" s="42" t="s">
        <v>1</v>
      </c>
      <c r="W3" s="42" t="s">
        <v>181</v>
      </c>
      <c r="X3" s="42" t="s">
        <v>1</v>
      </c>
      <c r="Y3" s="42" t="s">
        <v>181</v>
      </c>
    </row>
    <row r="4" spans="1:25" ht="45" x14ac:dyDescent="0.25">
      <c r="A4" s="65">
        <v>1</v>
      </c>
      <c r="B4" s="2" t="s">
        <v>234</v>
      </c>
      <c r="C4" s="18">
        <v>18500000</v>
      </c>
      <c r="D4" s="22" t="s">
        <v>45</v>
      </c>
      <c r="E4" s="19" t="str">
        <f>_xlfn.IFNA(VLOOKUP(D4,Database!$B$4:$C$172,2,FALSE),"")</f>
        <v>D4 Teknik Kelistrikan Kapal</v>
      </c>
      <c r="F4" s="22" t="s">
        <v>135</v>
      </c>
      <c r="G4" s="3" t="str">
        <f>_xlfn.IFNA(VLOOKUP(F4,Database!$B$4:$C$172,2,FALSE),"")</f>
        <v>D4 Teknik Keselamatan dan Kesehatan Kerja</v>
      </c>
      <c r="H4" s="22"/>
      <c r="I4" s="3" t="str">
        <f>_xlfn.IFNA(VLOOKUP(H4,Database!$B$4:$C$172,2,FALSE),"")</f>
        <v/>
      </c>
      <c r="J4" s="22"/>
      <c r="K4" s="3" t="str">
        <f>_xlfn.IFNA(VLOOKUP(J4,Database!$B$4:$C$172,2,FALSE),"")</f>
        <v/>
      </c>
      <c r="L4" s="22"/>
      <c r="M4" s="3" t="str">
        <f>_xlfn.IFNA(VLOOKUP(L4,Database!$B$4:$C$172,2,FALSE),"")</f>
        <v/>
      </c>
      <c r="N4" s="22"/>
      <c r="O4" s="40" t="str">
        <f>_xlfn.IFNA(VLOOKUP(N4,Database!$B$4:$C$172,2,FALSE),"")</f>
        <v/>
      </c>
      <c r="P4" s="22"/>
      <c r="Q4" s="40" t="str">
        <f>_xlfn.IFNA(VLOOKUP(P4,Database!$B$4:$C$172,2,FALSE),"")</f>
        <v/>
      </c>
      <c r="R4" s="22"/>
      <c r="S4" s="40" t="str">
        <f>_xlfn.IFNA(VLOOKUP(R4,Database!$B$4:$C$172,2,FALSE),"")</f>
        <v/>
      </c>
      <c r="T4" s="22"/>
      <c r="U4" s="40" t="str">
        <f>_xlfn.IFNA(VLOOKUP(T4,Database!$B$4:$C$172,2,FALSE),"")</f>
        <v/>
      </c>
      <c r="V4" s="22"/>
      <c r="W4" s="40" t="str">
        <f>_xlfn.IFNA(VLOOKUP(V4,Database!$B$4:$C$172,2,FALSE),"")</f>
        <v/>
      </c>
      <c r="X4" s="22"/>
      <c r="Y4" s="3" t="str">
        <f>_xlfn.IFNA(VLOOKUP(X4,Database!$B$4:$C$172,2,FALSE),"")</f>
        <v/>
      </c>
    </row>
    <row r="5" spans="1:25" ht="60" x14ac:dyDescent="0.25">
      <c r="A5" s="65">
        <f>A4+1</f>
        <v>2</v>
      </c>
      <c r="B5" s="2" t="s">
        <v>235</v>
      </c>
      <c r="C5" s="18">
        <v>17500000</v>
      </c>
      <c r="D5" s="22" t="s">
        <v>106</v>
      </c>
      <c r="E5" s="19" t="str">
        <f>_xlfn.IFNA(VLOOKUP(D5,Database!$B$4:$C$172,2,FALSE),"")</f>
        <v>D4 Teknik Otomasi</v>
      </c>
      <c r="F5" s="22" t="s">
        <v>133</v>
      </c>
      <c r="G5" s="3" t="str">
        <f>_xlfn.IFNA(VLOOKUP(F5,Database!$B$4:$C$172,2,FALSE),"")</f>
        <v>D4 Teknik Otomasi</v>
      </c>
      <c r="H5" s="22"/>
      <c r="I5" s="3" t="str">
        <f>_xlfn.IFNA(VLOOKUP(H5,Database!$B$4:$C$172,2,FALSE),"")</f>
        <v/>
      </c>
      <c r="J5" s="22"/>
      <c r="K5" s="3" t="str">
        <f>_xlfn.IFNA(VLOOKUP(J5,Database!$B$4:$C$172,2,FALSE),"")</f>
        <v/>
      </c>
      <c r="L5" s="22"/>
      <c r="M5" s="3" t="str">
        <f>_xlfn.IFNA(VLOOKUP(L5,Database!$B$4:$C$172,2,FALSE),"")</f>
        <v/>
      </c>
      <c r="N5" s="22"/>
      <c r="O5" s="40" t="str">
        <f>_xlfn.IFNA(VLOOKUP(N5,Database!$B$4:$C$172,2,FALSE),"")</f>
        <v/>
      </c>
      <c r="P5" s="22"/>
      <c r="Q5" s="40" t="str">
        <f>_xlfn.IFNA(VLOOKUP(P5,Database!$B$4:$C$172,2,FALSE),"")</f>
        <v/>
      </c>
      <c r="R5" s="22"/>
      <c r="S5" s="40" t="str">
        <f>_xlfn.IFNA(VLOOKUP(R5,Database!$B$4:$C$172,2,FALSE),"")</f>
        <v/>
      </c>
      <c r="T5" s="22"/>
      <c r="U5" s="40" t="str">
        <f>_xlfn.IFNA(VLOOKUP(T5,Database!$B$4:$C$172,2,FALSE),"")</f>
        <v/>
      </c>
      <c r="V5" s="22"/>
      <c r="W5" s="40" t="str">
        <f>_xlfn.IFNA(VLOOKUP(V5,Database!$B$4:$C$172,2,FALSE),"")</f>
        <v/>
      </c>
      <c r="X5" s="22"/>
      <c r="Y5" s="3" t="str">
        <f>_xlfn.IFNA(VLOOKUP(X5,Database!$B$4:$C$172,2,FALSE),"")</f>
        <v/>
      </c>
    </row>
    <row r="6" spans="1:25" ht="75" x14ac:dyDescent="0.25">
      <c r="A6" s="65">
        <f t="shared" ref="A6:A9" si="0">A5+1</f>
        <v>3</v>
      </c>
      <c r="B6" s="2" t="s">
        <v>236</v>
      </c>
      <c r="C6" s="18">
        <v>17000000</v>
      </c>
      <c r="D6" s="22" t="s">
        <v>174</v>
      </c>
      <c r="E6" s="19" t="str">
        <f>_xlfn.IFNA(VLOOKUP(D6,Database!$B$4:$C$172,2,FALSE),"")</f>
        <v>D4 Teknik Keselamatan dan Kesehatan Kerja</v>
      </c>
      <c r="F6" s="22" t="s">
        <v>113</v>
      </c>
      <c r="G6" s="3" t="str">
        <f>_xlfn.IFNA(VLOOKUP(F6,Database!$B$4:$C$172,2,FALSE),"")</f>
        <v>D4 Teknik Keselamatan dan Kesehatan Kerja</v>
      </c>
      <c r="H6" s="22" t="s">
        <v>41</v>
      </c>
      <c r="I6" s="3" t="str">
        <f>_xlfn.IFNA(VLOOKUP(H6,Database!$B$4:$C$172,2,FALSE),"")</f>
        <v>D4 Teknik Keselamatan dan Kesehatan Kerja</v>
      </c>
      <c r="J6" s="22"/>
      <c r="K6" s="3" t="str">
        <f>_xlfn.IFNA(VLOOKUP(J6,Database!$B$4:$C$172,2,FALSE),"")</f>
        <v/>
      </c>
      <c r="L6" s="22"/>
      <c r="M6" s="3" t="str">
        <f>_xlfn.IFNA(VLOOKUP(L6,Database!$B$4:$C$172,2,FALSE),"")</f>
        <v/>
      </c>
      <c r="N6" s="22"/>
      <c r="O6" s="40" t="str">
        <f>_xlfn.IFNA(VLOOKUP(N6,Database!$B$4:$C$172,2,FALSE),"")</f>
        <v/>
      </c>
      <c r="P6" s="22"/>
      <c r="Q6" s="40" t="str">
        <f>_xlfn.IFNA(VLOOKUP(P6,Database!$B$4:$C$172,2,FALSE),"")</f>
        <v/>
      </c>
      <c r="R6" s="22"/>
      <c r="S6" s="40" t="str">
        <f>_xlfn.IFNA(VLOOKUP(R6,Database!$B$4:$C$172,2,FALSE),"")</f>
        <v/>
      </c>
      <c r="T6" s="22"/>
      <c r="U6" s="40" t="str">
        <f>_xlfn.IFNA(VLOOKUP(T6,Database!$B$4:$C$172,2,FALSE),"")</f>
        <v/>
      </c>
      <c r="V6" s="22"/>
      <c r="W6" s="40" t="str">
        <f>_xlfn.IFNA(VLOOKUP(V6,Database!$B$4:$C$172,2,FALSE),"")</f>
        <v/>
      </c>
      <c r="X6" s="22"/>
      <c r="Y6" s="3" t="str">
        <f>_xlfn.IFNA(VLOOKUP(X6,Database!$B$4:$C$172,2,FALSE),"")</f>
        <v/>
      </c>
    </row>
    <row r="7" spans="1:25" ht="75" x14ac:dyDescent="0.25">
      <c r="A7" s="65">
        <f t="shared" si="0"/>
        <v>4</v>
      </c>
      <c r="B7" s="2" t="s">
        <v>237</v>
      </c>
      <c r="C7" s="18">
        <v>18900000</v>
      </c>
      <c r="D7" s="22" t="s">
        <v>22</v>
      </c>
      <c r="E7" s="19" t="str">
        <f>_xlfn.IFNA(VLOOKUP(D7,Database!$B$4:$C$172,2,FALSE),"")</f>
        <v>D4 Teknik Otomasi</v>
      </c>
      <c r="F7" s="22" t="s">
        <v>51</v>
      </c>
      <c r="G7" s="3" t="str">
        <f>_xlfn.IFNA(VLOOKUP(F7,Database!$B$4:$C$172,2,FALSE),"")</f>
        <v>D4 Teknik Desain dan Manufaktur</v>
      </c>
      <c r="H7" s="22"/>
      <c r="I7" s="3" t="str">
        <f>_xlfn.IFNA(VLOOKUP(H7,Database!$B$4:$C$172,2,FALSE),"")</f>
        <v/>
      </c>
      <c r="J7" s="22"/>
      <c r="K7" s="3" t="str">
        <f>_xlfn.IFNA(VLOOKUP(J7,Database!$B$4:$C$172,2,FALSE),"")</f>
        <v/>
      </c>
      <c r="L7" s="22"/>
      <c r="M7" s="3" t="str">
        <f>_xlfn.IFNA(VLOOKUP(L7,Database!$B$4:$C$172,2,FALSE),"")</f>
        <v/>
      </c>
      <c r="N7" s="22"/>
      <c r="O7" s="40" t="str">
        <f>_xlfn.IFNA(VLOOKUP(N7,Database!$B$4:$C$172,2,FALSE),"")</f>
        <v/>
      </c>
      <c r="P7" s="22"/>
      <c r="Q7" s="40" t="str">
        <f>_xlfn.IFNA(VLOOKUP(P7,Database!$B$4:$C$172,2,FALSE),"")</f>
        <v/>
      </c>
      <c r="R7" s="22"/>
      <c r="S7" s="40" t="str">
        <f>_xlfn.IFNA(VLOOKUP(R7,Database!$B$4:$C$172,2,FALSE),"")</f>
        <v/>
      </c>
      <c r="T7" s="22"/>
      <c r="U7" s="40" t="str">
        <f>_xlfn.IFNA(VLOOKUP(T7,Database!$B$4:$C$172,2,FALSE),"")</f>
        <v/>
      </c>
      <c r="V7" s="22"/>
      <c r="W7" s="40" t="str">
        <f>_xlfn.IFNA(VLOOKUP(V7,Database!$B$4:$C$172,2,FALSE),"")</f>
        <v/>
      </c>
      <c r="X7" s="22"/>
      <c r="Y7" s="3" t="str">
        <f>_xlfn.IFNA(VLOOKUP(X7,Database!$B$4:$C$172,2,FALSE),"")</f>
        <v/>
      </c>
    </row>
    <row r="8" spans="1:25" ht="45" x14ac:dyDescent="0.25">
      <c r="A8" s="65">
        <f t="shared" si="0"/>
        <v>5</v>
      </c>
      <c r="B8" s="2" t="s">
        <v>238</v>
      </c>
      <c r="C8" s="18">
        <v>19000000</v>
      </c>
      <c r="D8" s="22" t="s">
        <v>129</v>
      </c>
      <c r="E8" s="19" t="str">
        <f>_xlfn.IFNA(VLOOKUP(D8,Database!$B$4:$C$172,2,FALSE),"")</f>
        <v>D4 Teknik Otomasi</v>
      </c>
      <c r="F8" s="22" t="s">
        <v>30</v>
      </c>
      <c r="G8" s="3" t="str">
        <f>_xlfn.IFNA(VLOOKUP(F8,Database!$B$4:$C$172,2,FALSE),"")</f>
        <v>D4 Teknik Permesinan Kapal</v>
      </c>
      <c r="H8" s="22"/>
      <c r="I8" s="3" t="str">
        <f>_xlfn.IFNA(VLOOKUP(H8,Database!$B$4:$C$172,2,FALSE),"")</f>
        <v/>
      </c>
      <c r="J8" s="22"/>
      <c r="K8" s="3" t="str">
        <f>_xlfn.IFNA(VLOOKUP(J8,Database!$B$4:$C$172,2,FALSE),"")</f>
        <v/>
      </c>
      <c r="L8" s="22"/>
      <c r="M8" s="3" t="str">
        <f>_xlfn.IFNA(VLOOKUP(L8,Database!$B$4:$C$172,2,FALSE),"")</f>
        <v/>
      </c>
      <c r="N8" s="22"/>
      <c r="O8" s="40" t="str">
        <f>_xlfn.IFNA(VLOOKUP(N8,Database!$B$4:$C$172,2,FALSE),"")</f>
        <v/>
      </c>
      <c r="P8" s="22"/>
      <c r="Q8" s="40" t="str">
        <f>_xlfn.IFNA(VLOOKUP(P8,Database!$B$4:$C$172,2,FALSE),"")</f>
        <v/>
      </c>
      <c r="R8" s="22"/>
      <c r="S8" s="40" t="str">
        <f>_xlfn.IFNA(VLOOKUP(R8,Database!$B$4:$C$172,2,FALSE),"")</f>
        <v/>
      </c>
      <c r="T8" s="22"/>
      <c r="U8" s="40" t="str">
        <f>_xlfn.IFNA(VLOOKUP(T8,Database!$B$4:$C$172,2,FALSE),"")</f>
        <v/>
      </c>
      <c r="V8" s="22"/>
      <c r="W8" s="40" t="str">
        <f>_xlfn.IFNA(VLOOKUP(V8,Database!$B$4:$C$172,2,FALSE),"")</f>
        <v/>
      </c>
      <c r="X8" s="22"/>
      <c r="Y8" s="3" t="str">
        <f>_xlfn.IFNA(VLOOKUP(X8,Database!$B$4:$C$172,2,FALSE),"")</f>
        <v/>
      </c>
    </row>
    <row r="9" spans="1:25" ht="60" x14ac:dyDescent="0.25">
      <c r="A9" s="65">
        <f t="shared" si="0"/>
        <v>6</v>
      </c>
      <c r="B9" s="2" t="s">
        <v>239</v>
      </c>
      <c r="C9" s="18">
        <v>20000000</v>
      </c>
      <c r="D9" s="22" t="s">
        <v>37</v>
      </c>
      <c r="E9" s="19" t="str">
        <f>_xlfn.IFNA(VLOOKUP(D9,Database!$B$4:$C$172,2,FALSE),"")</f>
        <v>D4 Teknik Pengelasan</v>
      </c>
      <c r="F9" s="22"/>
      <c r="G9" s="3" t="str">
        <f>_xlfn.IFNA(VLOOKUP(F9,Database!$B$4:$C$172,2,FALSE),"")</f>
        <v/>
      </c>
      <c r="H9" s="22"/>
      <c r="I9" s="3" t="str">
        <f>_xlfn.IFNA(VLOOKUP(H9,Database!$B$4:$C$172,2,FALSE),"")</f>
        <v/>
      </c>
      <c r="J9" s="22"/>
      <c r="K9" s="3" t="str">
        <f>_xlfn.IFNA(VLOOKUP(J9,Database!$B$4:$C$172,2,FALSE),"")</f>
        <v/>
      </c>
      <c r="L9" s="22"/>
      <c r="M9" s="3" t="str">
        <f>_xlfn.IFNA(VLOOKUP(L9,Database!$B$4:$C$172,2,FALSE),"")</f>
        <v/>
      </c>
      <c r="N9" s="22"/>
      <c r="O9" s="40" t="str">
        <f>_xlfn.IFNA(VLOOKUP(N9,Database!$B$4:$C$172,2,FALSE),"")</f>
        <v/>
      </c>
      <c r="P9" s="22"/>
      <c r="Q9" s="40" t="str">
        <f>_xlfn.IFNA(VLOOKUP(P9,Database!$B$4:$C$172,2,FALSE),"")</f>
        <v/>
      </c>
      <c r="R9" s="22"/>
      <c r="S9" s="40" t="str">
        <f>_xlfn.IFNA(VLOOKUP(R9,Database!$B$4:$C$172,2,FALSE),"")</f>
        <v/>
      </c>
      <c r="T9" s="22"/>
      <c r="U9" s="40" t="str">
        <f>_xlfn.IFNA(VLOOKUP(T9,Database!$B$4:$C$172,2,FALSE),"")</f>
        <v/>
      </c>
      <c r="V9" s="22"/>
      <c r="W9" s="40" t="str">
        <f>_xlfn.IFNA(VLOOKUP(V9,Database!$B$4:$C$172,2,FALSE),"")</f>
        <v/>
      </c>
      <c r="X9" s="22"/>
      <c r="Y9" s="3" t="str">
        <f>_xlfn.IFNA(VLOOKUP(X9,Database!$B$4:$C$172,2,FALSE),"")</f>
        <v/>
      </c>
    </row>
    <row r="10" spans="1:25" ht="60" x14ac:dyDescent="0.25">
      <c r="A10" s="65">
        <f t="shared" ref="A10:A26" si="1">A9+1</f>
        <v>7</v>
      </c>
      <c r="B10" s="2" t="s">
        <v>240</v>
      </c>
      <c r="C10" s="18">
        <v>17000000</v>
      </c>
      <c r="D10" s="22" t="s">
        <v>18</v>
      </c>
      <c r="E10" s="19" t="str">
        <f>_xlfn.IFNA(VLOOKUP(D10,Database!$B$4:$C$172,2,FALSE),"")</f>
        <v>D4 Teknik Pengolahan Limbah</v>
      </c>
      <c r="F10" s="22" t="s">
        <v>23</v>
      </c>
      <c r="G10" s="3" t="str">
        <f>_xlfn.IFNA(VLOOKUP(F10,Database!$B$4:$C$172,2,FALSE),"")</f>
        <v>D4 Teknik Keselamatan dan Kesehatan Kerja</v>
      </c>
      <c r="H10" s="22"/>
      <c r="I10" s="3" t="str">
        <f>_xlfn.IFNA(VLOOKUP(H10,Database!$B$4:$C$172,2,FALSE),"")</f>
        <v/>
      </c>
      <c r="J10" s="22"/>
      <c r="K10" s="3" t="str">
        <f>_xlfn.IFNA(VLOOKUP(J10,Database!$B$4:$C$172,2,FALSE),"")</f>
        <v/>
      </c>
      <c r="L10" s="22"/>
      <c r="M10" s="3" t="str">
        <f>_xlfn.IFNA(VLOOKUP(L10,Database!$B$4:$C$172,2,FALSE),"")</f>
        <v/>
      </c>
      <c r="N10" s="22"/>
      <c r="O10" s="40" t="str">
        <f>_xlfn.IFNA(VLOOKUP(N10,Database!$B$4:$C$172,2,FALSE),"")</f>
        <v/>
      </c>
      <c r="P10" s="22"/>
      <c r="Q10" s="40" t="str">
        <f>_xlfn.IFNA(VLOOKUP(P10,Database!$B$4:$C$172,2,FALSE),"")</f>
        <v/>
      </c>
      <c r="R10" s="22"/>
      <c r="S10" s="40" t="str">
        <f>_xlfn.IFNA(VLOOKUP(R10,Database!$B$4:$C$172,2,FALSE),"")</f>
        <v/>
      </c>
      <c r="T10" s="22"/>
      <c r="U10" s="40" t="str">
        <f>_xlfn.IFNA(VLOOKUP(T10,Database!$B$4:$C$172,2,FALSE),"")</f>
        <v/>
      </c>
      <c r="V10" s="22"/>
      <c r="W10" s="40" t="str">
        <f>_xlfn.IFNA(VLOOKUP(V10,Database!$B$4:$C$172,2,FALSE),"")</f>
        <v/>
      </c>
      <c r="X10" s="22"/>
      <c r="Y10" s="3" t="str">
        <f>_xlfn.IFNA(VLOOKUP(X10,Database!$B$4:$C$172,2,FALSE),"")</f>
        <v/>
      </c>
    </row>
    <row r="11" spans="1:25" ht="60" x14ac:dyDescent="0.25">
      <c r="A11" s="65">
        <f t="shared" si="1"/>
        <v>8</v>
      </c>
      <c r="B11" s="2" t="s">
        <v>241</v>
      </c>
      <c r="C11" s="18">
        <v>20000000</v>
      </c>
      <c r="D11" s="22" t="s">
        <v>76</v>
      </c>
      <c r="E11" s="19" t="str">
        <f>_xlfn.IFNA(VLOOKUP(D11,Database!$B$4:$C$172,2,FALSE),"")</f>
        <v>D4 Teknik Desain dan Manufaktur</v>
      </c>
      <c r="F11" s="22" t="s">
        <v>165</v>
      </c>
      <c r="G11" s="3" t="str">
        <f>_xlfn.IFNA(VLOOKUP(F11,Database!$B$4:$C$172,2,FALSE),"")</f>
        <v>D4 Teknik Desain dan Manufaktur</v>
      </c>
      <c r="H11" s="22"/>
      <c r="I11" s="3" t="str">
        <f>_xlfn.IFNA(VLOOKUP(H11,Database!$B$4:$C$172,2,FALSE),"")</f>
        <v/>
      </c>
      <c r="J11" s="22"/>
      <c r="K11" s="3" t="str">
        <f>_xlfn.IFNA(VLOOKUP(J11,Database!$B$4:$C$172,2,FALSE),"")</f>
        <v/>
      </c>
      <c r="L11" s="22"/>
      <c r="M11" s="3" t="str">
        <f>_xlfn.IFNA(VLOOKUP(L11,Database!$B$4:$C$172,2,FALSE),"")</f>
        <v/>
      </c>
      <c r="N11" s="22"/>
      <c r="O11" s="40" t="str">
        <f>_xlfn.IFNA(VLOOKUP(N11,Database!$B$4:$C$172,2,FALSE),"")</f>
        <v/>
      </c>
      <c r="P11" s="22"/>
      <c r="Q11" s="40" t="str">
        <f>_xlfn.IFNA(VLOOKUP(P11,Database!$B$4:$C$172,2,FALSE),"")</f>
        <v/>
      </c>
      <c r="R11" s="22"/>
      <c r="S11" s="40" t="str">
        <f>_xlfn.IFNA(VLOOKUP(R11,Database!$B$4:$C$172,2,FALSE),"")</f>
        <v/>
      </c>
      <c r="T11" s="22"/>
      <c r="U11" s="40" t="str">
        <f>_xlfn.IFNA(VLOOKUP(T11,Database!$B$4:$C$172,2,FALSE),"")</f>
        <v/>
      </c>
      <c r="V11" s="22"/>
      <c r="W11" s="40" t="str">
        <f>_xlfn.IFNA(VLOOKUP(V11,Database!$B$4:$C$172,2,FALSE),"")</f>
        <v/>
      </c>
      <c r="X11" s="22"/>
      <c r="Y11" s="3" t="str">
        <f>_xlfn.IFNA(VLOOKUP(X11,Database!$B$4:$C$172,2,FALSE),"")</f>
        <v/>
      </c>
    </row>
    <row r="12" spans="1:25" ht="75" x14ac:dyDescent="0.25">
      <c r="A12" s="65">
        <f t="shared" si="1"/>
        <v>9</v>
      </c>
      <c r="B12" s="2" t="s">
        <v>205</v>
      </c>
      <c r="C12" s="18">
        <v>290000000</v>
      </c>
      <c r="D12" s="22" t="s">
        <v>125</v>
      </c>
      <c r="E12" s="19" t="str">
        <f>_xlfn.IFNA(VLOOKUP(D12,Database!$B$4:$C$172,2,FALSE),"")</f>
        <v>D4 Teknik Otomasi</v>
      </c>
      <c r="F12" s="22" t="s">
        <v>22</v>
      </c>
      <c r="G12" s="3" t="str">
        <f>_xlfn.IFNA(VLOOKUP(F12,Database!$B$4:$C$172,2,FALSE),"")</f>
        <v>D4 Teknik Otomasi</v>
      </c>
      <c r="H12" s="22"/>
      <c r="I12" s="3" t="str">
        <f>_xlfn.IFNA(VLOOKUP(H12,Database!$B$4:$C$172,2,FALSE),"")</f>
        <v/>
      </c>
      <c r="J12" s="22"/>
      <c r="K12" s="3" t="str">
        <f>_xlfn.IFNA(VLOOKUP(J12,Database!$B$4:$C$172,2,FALSE),"")</f>
        <v/>
      </c>
      <c r="L12" s="22"/>
      <c r="M12" s="3" t="str">
        <f>_xlfn.IFNA(VLOOKUP(L12,Database!$B$4:$C$172,2,FALSE),"")</f>
        <v/>
      </c>
      <c r="N12" s="22"/>
      <c r="O12" s="40" t="str">
        <f>_xlfn.IFNA(VLOOKUP(N12,Database!$B$4:$C$172,2,FALSE),"")</f>
        <v/>
      </c>
      <c r="P12" s="22"/>
      <c r="Q12" s="40" t="str">
        <f>_xlfn.IFNA(VLOOKUP(P12,Database!$B$4:$C$172,2,FALSE),"")</f>
        <v/>
      </c>
      <c r="R12" s="22"/>
      <c r="S12" s="40" t="str">
        <f>_xlfn.IFNA(VLOOKUP(R12,Database!$B$4:$C$172,2,FALSE),"")</f>
        <v/>
      </c>
      <c r="T12" s="22"/>
      <c r="U12" s="40" t="str">
        <f>_xlfn.IFNA(VLOOKUP(T12,Database!$B$4:$C$172,2,FALSE),"")</f>
        <v/>
      </c>
      <c r="V12" s="22"/>
      <c r="W12" s="40" t="str">
        <f>_xlfn.IFNA(VLOOKUP(V12,Database!$B$4:$C$172,2,FALSE),"")</f>
        <v/>
      </c>
      <c r="X12" s="22"/>
      <c r="Y12" s="3" t="str">
        <f>_xlfn.IFNA(VLOOKUP(X12,Database!$B$4:$C$172,2,FALSE),"")</f>
        <v/>
      </c>
    </row>
    <row r="13" spans="1:25" ht="30" x14ac:dyDescent="0.25">
      <c r="A13" s="65">
        <f t="shared" si="1"/>
        <v>10</v>
      </c>
      <c r="B13" s="2" t="s">
        <v>242</v>
      </c>
      <c r="C13" s="18">
        <v>1200000000</v>
      </c>
      <c r="D13" s="22" t="s">
        <v>90</v>
      </c>
      <c r="E13" s="19" t="str">
        <f>_xlfn.IFNA(VLOOKUP(D13,Database!$B$4:$C$172,2,FALSE),"")</f>
        <v>D4 Manajemen Bisnis</v>
      </c>
      <c r="F13" s="22"/>
      <c r="G13" s="3" t="str">
        <f>_xlfn.IFNA(VLOOKUP(F13,Database!$B$4:$C$172,2,FALSE),"")</f>
        <v/>
      </c>
      <c r="H13" s="22"/>
      <c r="I13" s="3" t="str">
        <f>_xlfn.IFNA(VLOOKUP(H13,Database!$B$4:$C$172,2,FALSE),"")</f>
        <v/>
      </c>
      <c r="J13" s="22"/>
      <c r="K13" s="3" t="str">
        <f>_xlfn.IFNA(VLOOKUP(J13,Database!$B$4:$C$172,2,FALSE),"")</f>
        <v/>
      </c>
      <c r="L13" s="22"/>
      <c r="M13" s="3" t="str">
        <f>_xlfn.IFNA(VLOOKUP(L13,Database!$B$4:$C$172,2,FALSE),"")</f>
        <v/>
      </c>
      <c r="N13" s="22"/>
      <c r="O13" s="40" t="str">
        <f>_xlfn.IFNA(VLOOKUP(N13,Database!$B$4:$C$172,2,FALSE),"")</f>
        <v/>
      </c>
      <c r="P13" s="22"/>
      <c r="Q13" s="40" t="str">
        <f>_xlfn.IFNA(VLOOKUP(P13,Database!$B$4:$C$172,2,FALSE),"")</f>
        <v/>
      </c>
      <c r="R13" s="22"/>
      <c r="S13" s="40" t="str">
        <f>_xlfn.IFNA(VLOOKUP(R13,Database!$B$4:$C$172,2,FALSE),"")</f>
        <v/>
      </c>
      <c r="T13" s="22"/>
      <c r="U13" s="40" t="str">
        <f>_xlfn.IFNA(VLOOKUP(T13,Database!$B$4:$C$172,2,FALSE),"")</f>
        <v/>
      </c>
      <c r="V13" s="22"/>
      <c r="W13" s="40" t="str">
        <f>_xlfn.IFNA(VLOOKUP(V13,Database!$B$4:$C$172,2,FALSE),"")</f>
        <v/>
      </c>
      <c r="X13" s="22"/>
      <c r="Y13" s="3" t="str">
        <f>_xlfn.IFNA(VLOOKUP(X13,Database!$B$4:$C$172,2,FALSE),"")</f>
        <v/>
      </c>
    </row>
    <row r="14" spans="1:25" ht="30" x14ac:dyDescent="0.25">
      <c r="A14" s="65">
        <f t="shared" si="1"/>
        <v>11</v>
      </c>
      <c r="B14" s="2" t="s">
        <v>243</v>
      </c>
      <c r="C14" s="18">
        <v>376000000</v>
      </c>
      <c r="D14" s="22" t="s">
        <v>60</v>
      </c>
      <c r="E14" s="19" t="str">
        <f>_xlfn.IFNA(VLOOKUP(D14,Database!$B$4:$C$172,2,FALSE),"")</f>
        <v>D4 Teknik Permesinan Kapal</v>
      </c>
      <c r="F14" s="22" t="s">
        <v>117</v>
      </c>
      <c r="G14" s="3" t="str">
        <f>_xlfn.IFNA(VLOOKUP(F14,Database!$B$4:$C$172,2,FALSE),"")</f>
        <v>D4 Teknik Permesinan Kapal</v>
      </c>
      <c r="H14" s="22" t="s">
        <v>142</v>
      </c>
      <c r="I14" s="3" t="str">
        <f>_xlfn.IFNA(VLOOKUP(H14,Database!$B$4:$C$172,2,FALSE),"")</f>
        <v>D4 Teknik Permesinan Kapal</v>
      </c>
      <c r="J14" s="22"/>
      <c r="K14" s="3" t="str">
        <f>_xlfn.IFNA(VLOOKUP(J14,Database!$B$4:$C$172,2,FALSE),"")</f>
        <v/>
      </c>
      <c r="L14" s="22"/>
      <c r="M14" s="3" t="str">
        <f>_xlfn.IFNA(VLOOKUP(L14,Database!$B$4:$C$172,2,FALSE),"")</f>
        <v/>
      </c>
      <c r="N14" s="22"/>
      <c r="O14" s="40" t="str">
        <f>_xlfn.IFNA(VLOOKUP(N14,Database!$B$4:$C$172,2,FALSE),"")</f>
        <v/>
      </c>
      <c r="P14" s="22"/>
      <c r="Q14" s="40" t="str">
        <f>_xlfn.IFNA(VLOOKUP(P14,Database!$B$4:$C$172,2,FALSE),"")</f>
        <v/>
      </c>
      <c r="R14" s="22"/>
      <c r="S14" s="40" t="str">
        <f>_xlfn.IFNA(VLOOKUP(R14,Database!$B$4:$C$172,2,FALSE),"")</f>
        <v/>
      </c>
      <c r="T14" s="22"/>
      <c r="U14" s="40" t="str">
        <f>_xlfn.IFNA(VLOOKUP(T14,Database!$B$4:$C$172,2,FALSE),"")</f>
        <v/>
      </c>
      <c r="V14" s="22"/>
      <c r="W14" s="40" t="str">
        <f>_xlfn.IFNA(VLOOKUP(V14,Database!$B$4:$C$172,2,FALSE),"")</f>
        <v/>
      </c>
      <c r="X14" s="22"/>
      <c r="Y14" s="3" t="str">
        <f>_xlfn.IFNA(VLOOKUP(X14,Database!$B$4:$C$172,2,FALSE),"")</f>
        <v/>
      </c>
    </row>
    <row r="15" spans="1:25" ht="60" x14ac:dyDescent="0.25">
      <c r="A15" s="65">
        <f t="shared" si="1"/>
        <v>12</v>
      </c>
      <c r="B15" s="2" t="s">
        <v>244</v>
      </c>
      <c r="C15" s="18">
        <v>77500000</v>
      </c>
      <c r="D15" s="22" t="s">
        <v>59</v>
      </c>
      <c r="E15" s="19" t="str">
        <f>_xlfn.IFNA(VLOOKUP(D15,Database!$B$4:$C$172,2,FALSE),"")</f>
        <v>D4 Teknik Kelistrikan Kapal</v>
      </c>
      <c r="F15" s="22"/>
      <c r="G15" s="3" t="str">
        <f>_xlfn.IFNA(VLOOKUP(F15,Database!$B$4:$C$172,2,FALSE),"")</f>
        <v/>
      </c>
      <c r="H15" s="22"/>
      <c r="I15" s="3" t="str">
        <f>_xlfn.IFNA(VLOOKUP(H15,Database!$B$4:$C$172,2,FALSE),"")</f>
        <v/>
      </c>
      <c r="J15" s="22"/>
      <c r="K15" s="3" t="str">
        <f>_xlfn.IFNA(VLOOKUP(J15,Database!$B$4:$C$172,2,FALSE),"")</f>
        <v/>
      </c>
      <c r="L15" s="22"/>
      <c r="M15" s="3" t="str">
        <f>_xlfn.IFNA(VLOOKUP(L15,Database!$B$4:$C$172,2,FALSE),"")</f>
        <v/>
      </c>
      <c r="N15" s="22"/>
      <c r="O15" s="40" t="str">
        <f>_xlfn.IFNA(VLOOKUP(N15,Database!$B$4:$C$172,2,FALSE),"")</f>
        <v/>
      </c>
      <c r="P15" s="22"/>
      <c r="Q15" s="40" t="str">
        <f>_xlfn.IFNA(VLOOKUP(P15,Database!$B$4:$C$172,2,FALSE),"")</f>
        <v/>
      </c>
      <c r="R15" s="22"/>
      <c r="S15" s="40" t="str">
        <f>_xlfn.IFNA(VLOOKUP(R15,Database!$B$4:$C$172,2,FALSE),"")</f>
        <v/>
      </c>
      <c r="T15" s="22"/>
      <c r="U15" s="40" t="str">
        <f>_xlfn.IFNA(VLOOKUP(T15,Database!$B$4:$C$172,2,FALSE),"")</f>
        <v/>
      </c>
      <c r="V15" s="22"/>
      <c r="W15" s="40" t="str">
        <f>_xlfn.IFNA(VLOOKUP(V15,Database!$B$4:$C$172,2,FALSE),"")</f>
        <v/>
      </c>
      <c r="X15" s="22"/>
      <c r="Y15" s="3" t="str">
        <f>_xlfn.IFNA(VLOOKUP(X15,Database!$B$4:$C$172,2,FALSE),"")</f>
        <v/>
      </c>
    </row>
    <row r="16" spans="1:25" ht="90" x14ac:dyDescent="0.25">
      <c r="A16" s="65">
        <f t="shared" si="1"/>
        <v>13</v>
      </c>
      <c r="B16" s="2" t="s">
        <v>245</v>
      </c>
      <c r="C16" s="18">
        <v>180000000</v>
      </c>
      <c r="D16" s="22" t="s">
        <v>62</v>
      </c>
      <c r="E16" s="19" t="str">
        <f>_xlfn.IFNA(VLOOKUP(D16,Database!$B$4:$C$172,2,FALSE),"")</f>
        <v>D4 Teknik Otomasi</v>
      </c>
      <c r="F16" s="22"/>
      <c r="G16" s="3" t="str">
        <f>_xlfn.IFNA(VLOOKUP(F16,Database!$B$4:$C$172,2,FALSE),"")</f>
        <v/>
      </c>
      <c r="H16" s="22"/>
      <c r="I16" s="3" t="str">
        <f>_xlfn.IFNA(VLOOKUP(H16,Database!$B$4:$C$172,2,FALSE),"")</f>
        <v/>
      </c>
      <c r="J16" s="22"/>
      <c r="K16" s="3" t="str">
        <f>_xlfn.IFNA(VLOOKUP(J16,Database!$B$4:$C$172,2,FALSE),"")</f>
        <v/>
      </c>
      <c r="L16" s="22"/>
      <c r="M16" s="3" t="str">
        <f>_xlfn.IFNA(VLOOKUP(L16,Database!$B$4:$C$172,2,FALSE),"")</f>
        <v/>
      </c>
      <c r="N16" s="22"/>
      <c r="O16" s="40" t="str">
        <f>_xlfn.IFNA(VLOOKUP(N16,Database!$B$4:$C$172,2,FALSE),"")</f>
        <v/>
      </c>
      <c r="P16" s="22"/>
      <c r="Q16" s="40" t="str">
        <f>_xlfn.IFNA(VLOOKUP(P16,Database!$B$4:$C$172,2,FALSE),"")</f>
        <v/>
      </c>
      <c r="R16" s="22"/>
      <c r="S16" s="40" t="str">
        <f>_xlfn.IFNA(VLOOKUP(R16,Database!$B$4:$C$172,2,FALSE),"")</f>
        <v/>
      </c>
      <c r="T16" s="22"/>
      <c r="U16" s="40" t="str">
        <f>_xlfn.IFNA(VLOOKUP(T16,Database!$B$4:$C$172,2,FALSE),"")</f>
        <v/>
      </c>
      <c r="V16" s="22"/>
      <c r="W16" s="40" t="str">
        <f>_xlfn.IFNA(VLOOKUP(V16,Database!$B$4:$C$172,2,FALSE),"")</f>
        <v/>
      </c>
      <c r="X16" s="22"/>
      <c r="Y16" s="3" t="str">
        <f>_xlfn.IFNA(VLOOKUP(X16,Database!$B$4:$C$172,2,FALSE),"")</f>
        <v/>
      </c>
    </row>
    <row r="17" spans="1:25" ht="45" x14ac:dyDescent="0.25">
      <c r="A17" s="65">
        <f t="shared" si="1"/>
        <v>14</v>
      </c>
      <c r="B17" s="2" t="s">
        <v>246</v>
      </c>
      <c r="C17" s="18">
        <v>54000000</v>
      </c>
      <c r="D17" s="22" t="s">
        <v>61</v>
      </c>
      <c r="E17" s="19" t="str">
        <f>_xlfn.IFNA(VLOOKUP(D17,Database!$B$4:$C$172,2,FALSE),"")</f>
        <v>D4 Teknik Keselamatan dan Kesehatan Kerja</v>
      </c>
      <c r="F17" s="22"/>
      <c r="G17" s="3" t="str">
        <f>_xlfn.IFNA(VLOOKUP(F17,Database!$B$4:$C$172,2,FALSE),"")</f>
        <v/>
      </c>
      <c r="H17" s="22"/>
      <c r="I17" s="3" t="str">
        <f>_xlfn.IFNA(VLOOKUP(H17,Database!$B$4:$C$172,2,FALSE),"")</f>
        <v/>
      </c>
      <c r="J17" s="22"/>
      <c r="K17" s="3" t="str">
        <f>_xlfn.IFNA(VLOOKUP(J17,Database!$B$4:$C$172,2,FALSE),"")</f>
        <v/>
      </c>
      <c r="L17" s="22"/>
      <c r="M17" s="3" t="str">
        <f>_xlfn.IFNA(VLOOKUP(L17,Database!$B$4:$C$172,2,FALSE),"")</f>
        <v/>
      </c>
      <c r="N17" s="22"/>
      <c r="O17" s="40" t="str">
        <f>_xlfn.IFNA(VLOOKUP(N17,Database!$B$4:$C$172,2,FALSE),"")</f>
        <v/>
      </c>
      <c r="P17" s="22"/>
      <c r="Q17" s="40" t="str">
        <f>_xlfn.IFNA(VLOOKUP(P17,Database!$B$4:$C$172,2,FALSE),"")</f>
        <v/>
      </c>
      <c r="R17" s="22"/>
      <c r="S17" s="40" t="str">
        <f>_xlfn.IFNA(VLOOKUP(R17,Database!$B$4:$C$172,2,FALSE),"")</f>
        <v/>
      </c>
      <c r="T17" s="22"/>
      <c r="U17" s="40" t="str">
        <f>_xlfn.IFNA(VLOOKUP(T17,Database!$B$4:$C$172,2,FALSE),"")</f>
        <v/>
      </c>
      <c r="V17" s="22"/>
      <c r="W17" s="40" t="str">
        <f>_xlfn.IFNA(VLOOKUP(V17,Database!$B$4:$C$172,2,FALSE),"")</f>
        <v/>
      </c>
      <c r="X17" s="22"/>
      <c r="Y17" s="3" t="str">
        <f>_xlfn.IFNA(VLOOKUP(X17,Database!$B$4:$C$172,2,FALSE),"")</f>
        <v/>
      </c>
    </row>
    <row r="18" spans="1:25" ht="75" x14ac:dyDescent="0.25">
      <c r="A18" s="65">
        <f t="shared" si="1"/>
        <v>15</v>
      </c>
      <c r="B18" s="2" t="s">
        <v>247</v>
      </c>
      <c r="C18" s="18">
        <v>54000000</v>
      </c>
      <c r="D18" s="22" t="s">
        <v>63</v>
      </c>
      <c r="E18" s="19" t="str">
        <f>_xlfn.IFNA(VLOOKUP(D18,Database!$B$4:$C$172,2,FALSE),"")</f>
        <v>D4 Teknik Pengolahan Limbah</v>
      </c>
      <c r="F18" s="22"/>
      <c r="G18" s="3" t="str">
        <f>_xlfn.IFNA(VLOOKUP(F18,Database!$B$4:$C$172,2,FALSE),"")</f>
        <v/>
      </c>
      <c r="H18" s="22"/>
      <c r="I18" s="3" t="str">
        <f>_xlfn.IFNA(VLOOKUP(H18,Database!$B$4:$C$172,2,FALSE),"")</f>
        <v/>
      </c>
      <c r="J18" s="22"/>
      <c r="K18" s="3" t="str">
        <f>_xlfn.IFNA(VLOOKUP(J18,Database!$B$4:$C$172,2,FALSE),"")</f>
        <v/>
      </c>
      <c r="L18" s="22"/>
      <c r="M18" s="3" t="str">
        <f>_xlfn.IFNA(VLOOKUP(L18,Database!$B$4:$C$172,2,FALSE),"")</f>
        <v/>
      </c>
      <c r="N18" s="22"/>
      <c r="O18" s="40" t="str">
        <f>_xlfn.IFNA(VLOOKUP(N18,Database!$B$4:$C$172,2,FALSE),"")</f>
        <v/>
      </c>
      <c r="P18" s="22"/>
      <c r="Q18" s="40" t="str">
        <f>_xlfn.IFNA(VLOOKUP(P18,Database!$B$4:$C$172,2,FALSE),"")</f>
        <v/>
      </c>
      <c r="R18" s="22"/>
      <c r="S18" s="40" t="str">
        <f>_xlfn.IFNA(VLOOKUP(R18,Database!$B$4:$C$172,2,FALSE),"")</f>
        <v/>
      </c>
      <c r="T18" s="22"/>
      <c r="U18" s="40" t="str">
        <f>_xlfn.IFNA(VLOOKUP(T18,Database!$B$4:$C$172,2,FALSE),"")</f>
        <v/>
      </c>
      <c r="V18" s="22"/>
      <c r="W18" s="40" t="str">
        <f>_xlfn.IFNA(VLOOKUP(V18,Database!$B$4:$C$172,2,FALSE),"")</f>
        <v/>
      </c>
      <c r="X18" s="22"/>
      <c r="Y18" s="3" t="str">
        <f>_xlfn.IFNA(VLOOKUP(X18,Database!$B$4:$C$172,2,FALSE),"")</f>
        <v/>
      </c>
    </row>
    <row r="19" spans="1:25" ht="60" x14ac:dyDescent="0.25">
      <c r="A19" s="65">
        <f t="shared" si="1"/>
        <v>16</v>
      </c>
      <c r="B19" s="2" t="s">
        <v>248</v>
      </c>
      <c r="C19" s="18">
        <v>47500000</v>
      </c>
      <c r="D19" s="22" t="s">
        <v>182</v>
      </c>
      <c r="E19" s="19" t="str">
        <f>_xlfn.IFNA(VLOOKUP(D19,Database!$B$4:$C$172,2,FALSE),"")</f>
        <v>D4 Teknik Perancangan dan Konstruksi Kapal</v>
      </c>
      <c r="F19" s="22"/>
      <c r="G19" s="3" t="str">
        <f>_xlfn.IFNA(VLOOKUP(F19,Database!$B$4:$C$172,2,FALSE),"")</f>
        <v/>
      </c>
      <c r="H19" s="22"/>
      <c r="I19" s="3" t="str">
        <f>_xlfn.IFNA(VLOOKUP(H19,Database!$B$4:$C$172,2,FALSE),"")</f>
        <v/>
      </c>
      <c r="J19" s="22"/>
      <c r="K19" s="3" t="str">
        <f>_xlfn.IFNA(VLOOKUP(J19,Database!$B$4:$C$172,2,FALSE),"")</f>
        <v/>
      </c>
      <c r="L19" s="22"/>
      <c r="M19" s="3" t="str">
        <f>_xlfn.IFNA(VLOOKUP(L19,Database!$B$4:$C$172,2,FALSE),"")</f>
        <v/>
      </c>
      <c r="N19" s="22"/>
      <c r="O19" s="40" t="str">
        <f>_xlfn.IFNA(VLOOKUP(N19,Database!$B$4:$C$172,2,FALSE),"")</f>
        <v/>
      </c>
      <c r="P19" s="22"/>
      <c r="Q19" s="40" t="str">
        <f>_xlfn.IFNA(VLOOKUP(P19,Database!$B$4:$C$172,2,FALSE),"")</f>
        <v/>
      </c>
      <c r="R19" s="22"/>
      <c r="S19" s="40" t="str">
        <f>_xlfn.IFNA(VLOOKUP(R19,Database!$B$4:$C$172,2,FALSE),"")</f>
        <v/>
      </c>
      <c r="T19" s="22"/>
      <c r="U19" s="40" t="str">
        <f>_xlfn.IFNA(VLOOKUP(T19,Database!$B$4:$C$172,2,FALSE),"")</f>
        <v/>
      </c>
      <c r="V19" s="22"/>
      <c r="W19" s="40" t="str">
        <f>_xlfn.IFNA(VLOOKUP(V19,Database!$B$4:$C$172,2,FALSE),"")</f>
        <v/>
      </c>
      <c r="X19" s="22"/>
      <c r="Y19" s="3" t="str">
        <f>_xlfn.IFNA(VLOOKUP(X19,Database!$B$4:$C$172,2,FALSE),"")</f>
        <v/>
      </c>
    </row>
    <row r="20" spans="1:25" ht="60" x14ac:dyDescent="0.25">
      <c r="A20" s="65">
        <f t="shared" si="1"/>
        <v>17</v>
      </c>
      <c r="B20" s="2" t="s">
        <v>249</v>
      </c>
      <c r="C20" s="18">
        <v>50000000</v>
      </c>
      <c r="D20" s="22" t="s">
        <v>56</v>
      </c>
      <c r="E20" s="19" t="str">
        <f>_xlfn.IFNA(VLOOKUP(D20,Database!$B$4:$C$172,2,FALSE),"")</f>
        <v>D4 Teknik Keselamatan dan Kesehatan Kerja</v>
      </c>
      <c r="F20" s="22"/>
      <c r="G20" s="3" t="str">
        <f>_xlfn.IFNA(VLOOKUP(F20,Database!$B$4:$C$172,2,FALSE),"")</f>
        <v/>
      </c>
      <c r="H20" s="22"/>
      <c r="I20" s="3" t="str">
        <f>_xlfn.IFNA(VLOOKUP(H20,Database!$B$4:$C$172,2,FALSE),"")</f>
        <v/>
      </c>
      <c r="J20" s="22"/>
      <c r="K20" s="3" t="str">
        <f>_xlfn.IFNA(VLOOKUP(J20,Database!$B$4:$C$172,2,FALSE),"")</f>
        <v/>
      </c>
      <c r="L20" s="22"/>
      <c r="M20" s="3" t="str">
        <f>_xlfn.IFNA(VLOOKUP(L20,Database!$B$4:$C$172,2,FALSE),"")</f>
        <v/>
      </c>
      <c r="N20" s="22"/>
      <c r="O20" s="40" t="str">
        <f>_xlfn.IFNA(VLOOKUP(N20,Database!$B$4:$C$172,2,FALSE),"")</f>
        <v/>
      </c>
      <c r="P20" s="22"/>
      <c r="Q20" s="40" t="str">
        <f>_xlfn.IFNA(VLOOKUP(P20,Database!$B$4:$C$172,2,FALSE),"")</f>
        <v/>
      </c>
      <c r="R20" s="22"/>
      <c r="S20" s="40" t="str">
        <f>_xlfn.IFNA(VLOOKUP(R20,Database!$B$4:$C$172,2,FALSE),"")</f>
        <v/>
      </c>
      <c r="T20" s="22"/>
      <c r="U20" s="40" t="str">
        <f>_xlfn.IFNA(VLOOKUP(T20,Database!$B$4:$C$172,2,FALSE),"")</f>
        <v/>
      </c>
      <c r="V20" s="22"/>
      <c r="W20" s="40" t="str">
        <f>_xlfn.IFNA(VLOOKUP(V20,Database!$B$4:$C$172,2,FALSE),"")</f>
        <v/>
      </c>
      <c r="X20" s="22"/>
      <c r="Y20" s="3" t="str">
        <f>_xlfn.IFNA(VLOOKUP(X20,Database!$B$4:$C$172,2,FALSE),"")</f>
        <v/>
      </c>
    </row>
    <row r="21" spans="1:25" ht="45" x14ac:dyDescent="0.25">
      <c r="A21" s="65">
        <f t="shared" si="1"/>
        <v>18</v>
      </c>
      <c r="B21" s="2" t="s">
        <v>250</v>
      </c>
      <c r="C21" s="18">
        <v>57500000</v>
      </c>
      <c r="D21" s="22" t="s">
        <v>105</v>
      </c>
      <c r="E21" s="19" t="str">
        <f>_xlfn.IFNA(VLOOKUP(D21,Database!$B$4:$C$172,2,FALSE),"")</f>
        <v>D4 Teknik Pengelasan</v>
      </c>
      <c r="F21" s="22"/>
      <c r="G21" s="3" t="str">
        <f>_xlfn.IFNA(VLOOKUP(F21,Database!$B$4:$C$172,2,FALSE),"")</f>
        <v/>
      </c>
      <c r="H21" s="22"/>
      <c r="I21" s="3" t="str">
        <f>_xlfn.IFNA(VLOOKUP(H21,Database!$B$4:$C$172,2,FALSE),"")</f>
        <v/>
      </c>
      <c r="J21" s="22"/>
      <c r="K21" s="3" t="str">
        <f>_xlfn.IFNA(VLOOKUP(J21,Database!$B$4:$C$172,2,FALSE),"")</f>
        <v/>
      </c>
      <c r="L21" s="22"/>
      <c r="M21" s="3" t="str">
        <f>_xlfn.IFNA(VLOOKUP(L21,Database!$B$4:$C$172,2,FALSE),"")</f>
        <v/>
      </c>
      <c r="N21" s="22"/>
      <c r="O21" s="40" t="str">
        <f>_xlfn.IFNA(VLOOKUP(N21,Database!$B$4:$C$172,2,FALSE),"")</f>
        <v/>
      </c>
      <c r="P21" s="22"/>
      <c r="Q21" s="40" t="str">
        <f>_xlfn.IFNA(VLOOKUP(P21,Database!$B$4:$C$172,2,FALSE),"")</f>
        <v/>
      </c>
      <c r="R21" s="22"/>
      <c r="S21" s="40" t="str">
        <f>_xlfn.IFNA(VLOOKUP(R21,Database!$B$4:$C$172,2,FALSE),"")</f>
        <v/>
      </c>
      <c r="T21" s="22"/>
      <c r="U21" s="40" t="str">
        <f>_xlfn.IFNA(VLOOKUP(T21,Database!$B$4:$C$172,2,FALSE),"")</f>
        <v/>
      </c>
      <c r="V21" s="22"/>
      <c r="W21" s="40" t="str">
        <f>_xlfn.IFNA(VLOOKUP(V21,Database!$B$4:$C$172,2,FALSE),"")</f>
        <v/>
      </c>
      <c r="X21" s="22"/>
      <c r="Y21" s="3" t="str">
        <f>_xlfn.IFNA(VLOOKUP(X21,Database!$B$4:$C$172,2,FALSE),"")</f>
        <v/>
      </c>
    </row>
    <row r="22" spans="1:25" ht="45" x14ac:dyDescent="0.25">
      <c r="A22" s="65">
        <f t="shared" si="1"/>
        <v>19</v>
      </c>
      <c r="B22" s="2" t="s">
        <v>251</v>
      </c>
      <c r="C22" s="18">
        <v>50000000</v>
      </c>
      <c r="D22" s="22" t="s">
        <v>110</v>
      </c>
      <c r="E22" s="19" t="str">
        <f>_xlfn.IFNA(VLOOKUP(D22,Database!$B$4:$C$172,2,FALSE),"")</f>
        <v>D3 Teknik Kelistrikan Kapal</v>
      </c>
      <c r="F22" s="22" t="s">
        <v>154</v>
      </c>
      <c r="G22" s="3" t="str">
        <f>_xlfn.IFNA(VLOOKUP(F22,Database!$B$4:$C$172,2,FALSE),"")</f>
        <v>D4 Teknik Kelistrikan Kapal</v>
      </c>
      <c r="H22" s="22"/>
      <c r="I22" s="3" t="str">
        <f>_xlfn.IFNA(VLOOKUP(H22,Database!$B$4:$C$172,2,FALSE),"")</f>
        <v/>
      </c>
      <c r="J22" s="22"/>
      <c r="K22" s="3" t="str">
        <f>_xlfn.IFNA(VLOOKUP(J22,Database!$B$4:$C$172,2,FALSE),"")</f>
        <v/>
      </c>
      <c r="L22" s="22"/>
      <c r="M22" s="3" t="str">
        <f>_xlfn.IFNA(VLOOKUP(L22,Database!$B$4:$C$172,2,FALSE),"")</f>
        <v/>
      </c>
      <c r="N22" s="22"/>
      <c r="O22" s="40" t="str">
        <f>_xlfn.IFNA(VLOOKUP(N22,Database!$B$4:$C$172,2,FALSE),"")</f>
        <v/>
      </c>
      <c r="P22" s="22"/>
      <c r="Q22" s="40" t="str">
        <f>_xlfn.IFNA(VLOOKUP(P22,Database!$B$4:$C$172,2,FALSE),"")</f>
        <v/>
      </c>
      <c r="R22" s="22"/>
      <c r="S22" s="40" t="str">
        <f>_xlfn.IFNA(VLOOKUP(R22,Database!$B$4:$C$172,2,FALSE),"")</f>
        <v/>
      </c>
      <c r="T22" s="22"/>
      <c r="U22" s="40" t="str">
        <f>_xlfn.IFNA(VLOOKUP(T22,Database!$B$4:$C$172,2,FALSE),"")</f>
        <v/>
      </c>
      <c r="V22" s="22"/>
      <c r="W22" s="40" t="str">
        <f>_xlfn.IFNA(VLOOKUP(V22,Database!$B$4:$C$172,2,FALSE),"")</f>
        <v/>
      </c>
      <c r="X22" s="22"/>
      <c r="Y22" s="3" t="str">
        <f>_xlfn.IFNA(VLOOKUP(X22,Database!$B$4:$C$172,2,FALSE),"")</f>
        <v/>
      </c>
    </row>
    <row r="23" spans="1:25" ht="90" x14ac:dyDescent="0.25">
      <c r="A23" s="65">
        <f t="shared" si="1"/>
        <v>20</v>
      </c>
      <c r="B23" s="2" t="s">
        <v>252</v>
      </c>
      <c r="C23" s="18">
        <v>72500000</v>
      </c>
      <c r="D23" s="22" t="s">
        <v>70</v>
      </c>
      <c r="E23" s="19" t="str">
        <f>_xlfn.IFNA(VLOOKUP(D23,Database!$B$4:$C$172,2,FALSE),"")</f>
        <v>D4 Teknik Otomasi</v>
      </c>
      <c r="F23" s="22" t="s">
        <v>78</v>
      </c>
      <c r="G23" s="3" t="str">
        <f>_xlfn.IFNA(VLOOKUP(F23,Database!$B$4:$C$172,2,FALSE),"")</f>
        <v>D4 Teknik Keselamatan dan Kesehatan Kerja</v>
      </c>
      <c r="H23" s="22" t="s">
        <v>89</v>
      </c>
      <c r="I23" s="3" t="str">
        <f>_xlfn.IFNA(VLOOKUP(H23,Database!$B$4:$C$172,2,FALSE),"")</f>
        <v>D4 Teknik Kelistrikan Kapal</v>
      </c>
      <c r="J23" s="22" t="s">
        <v>106</v>
      </c>
      <c r="K23" s="3" t="str">
        <f>_xlfn.IFNA(VLOOKUP(J23,Database!$B$4:$C$172,2,FALSE),"")</f>
        <v>D4 Teknik Otomasi</v>
      </c>
      <c r="L23" s="22"/>
      <c r="M23" s="3" t="str">
        <f>_xlfn.IFNA(VLOOKUP(L23,Database!$B$4:$C$172,2,FALSE),"")</f>
        <v/>
      </c>
      <c r="N23" s="22"/>
      <c r="O23" s="40" t="str">
        <f>_xlfn.IFNA(VLOOKUP(N23,Database!$B$4:$C$172,2,FALSE),"")</f>
        <v/>
      </c>
      <c r="P23" s="22"/>
      <c r="Q23" s="40" t="str">
        <f>_xlfn.IFNA(VLOOKUP(P23,Database!$B$4:$C$172,2,FALSE),"")</f>
        <v/>
      </c>
      <c r="R23" s="22"/>
      <c r="S23" s="40" t="str">
        <f>_xlfn.IFNA(VLOOKUP(R23,Database!$B$4:$C$172,2,FALSE),"")</f>
        <v/>
      </c>
      <c r="T23" s="22"/>
      <c r="U23" s="40" t="str">
        <f>_xlfn.IFNA(VLOOKUP(T23,Database!$B$4:$C$172,2,FALSE),"")</f>
        <v/>
      </c>
      <c r="V23" s="22"/>
      <c r="W23" s="40" t="str">
        <f>_xlfn.IFNA(VLOOKUP(V23,Database!$B$4:$C$172,2,FALSE),"")</f>
        <v/>
      </c>
      <c r="X23" s="22"/>
      <c r="Y23" s="3" t="str">
        <f>_xlfn.IFNA(VLOOKUP(X23,Database!$B$4:$C$172,2,FALSE),"")</f>
        <v/>
      </c>
    </row>
    <row r="24" spans="1:25" ht="75" x14ac:dyDescent="0.25">
      <c r="A24" s="65">
        <f t="shared" si="1"/>
        <v>21</v>
      </c>
      <c r="B24" s="2" t="s">
        <v>253</v>
      </c>
      <c r="C24" s="18">
        <v>50000000</v>
      </c>
      <c r="D24" s="22" t="s">
        <v>79</v>
      </c>
      <c r="E24" s="19" t="str">
        <f>_xlfn.IFNA(VLOOKUP(D24,Database!$B$4:$C$172,2,FALSE),"")</f>
        <v>D4 Teknik Permesinan Kapal</v>
      </c>
      <c r="F24" s="22" t="s">
        <v>117</v>
      </c>
      <c r="G24" s="3" t="str">
        <f>_xlfn.IFNA(VLOOKUP(F24,Database!$B$4:$C$172,2,FALSE),"")</f>
        <v>D4 Teknik Permesinan Kapal</v>
      </c>
      <c r="H24" s="22"/>
      <c r="I24" s="3" t="str">
        <f>_xlfn.IFNA(VLOOKUP(H24,Database!$B$4:$C$172,2,FALSE),"")</f>
        <v/>
      </c>
      <c r="J24" s="22"/>
      <c r="K24" s="3" t="str">
        <f>_xlfn.IFNA(VLOOKUP(J24,Database!$B$4:$C$172,2,FALSE),"")</f>
        <v/>
      </c>
      <c r="L24" s="22"/>
      <c r="M24" s="3" t="str">
        <f>_xlfn.IFNA(VLOOKUP(L24,Database!$B$4:$C$172,2,FALSE),"")</f>
        <v/>
      </c>
      <c r="N24" s="22"/>
      <c r="O24" s="40" t="str">
        <f>_xlfn.IFNA(VLOOKUP(N24,Database!$B$4:$C$172,2,FALSE),"")</f>
        <v/>
      </c>
      <c r="P24" s="22"/>
      <c r="Q24" s="40" t="str">
        <f>_xlfn.IFNA(VLOOKUP(P24,Database!$B$4:$C$172,2,FALSE),"")</f>
        <v/>
      </c>
      <c r="R24" s="22"/>
      <c r="S24" s="40" t="str">
        <f>_xlfn.IFNA(VLOOKUP(R24,Database!$B$4:$C$172,2,FALSE),"")</f>
        <v/>
      </c>
      <c r="T24" s="22"/>
      <c r="U24" s="40" t="str">
        <f>_xlfn.IFNA(VLOOKUP(T24,Database!$B$4:$C$172,2,FALSE),"")</f>
        <v/>
      </c>
      <c r="V24" s="22"/>
      <c r="W24" s="40" t="str">
        <f>_xlfn.IFNA(VLOOKUP(V24,Database!$B$4:$C$172,2,FALSE),"")</f>
        <v/>
      </c>
      <c r="X24" s="22"/>
      <c r="Y24" s="3" t="str">
        <f>_xlfn.IFNA(VLOOKUP(X24,Database!$B$4:$C$172,2,FALSE),"")</f>
        <v/>
      </c>
    </row>
    <row r="25" spans="1:25" ht="60" x14ac:dyDescent="0.25">
      <c r="A25" s="65">
        <f t="shared" si="1"/>
        <v>22</v>
      </c>
      <c r="B25" s="2" t="s">
        <v>254</v>
      </c>
      <c r="C25" s="18">
        <v>80000000</v>
      </c>
      <c r="D25" s="22" t="s">
        <v>57</v>
      </c>
      <c r="E25" s="19" t="str">
        <f>_xlfn.IFNA(VLOOKUP(D25,Database!$B$4:$C$172,2,FALSE),"")</f>
        <v>D4 Teknik Perancangan dan Konstruksi Kapal</v>
      </c>
      <c r="F25" s="22" t="s">
        <v>20</v>
      </c>
      <c r="G25" s="3" t="str">
        <f>_xlfn.IFNA(VLOOKUP(F25,Database!$B$4:$C$172,2,FALSE),"")</f>
        <v>D4 Teknik Otomasi</v>
      </c>
      <c r="H25" s="22" t="s">
        <v>60</v>
      </c>
      <c r="I25" s="3" t="str">
        <f>_xlfn.IFNA(VLOOKUP(H25,Database!$B$4:$C$172,2,FALSE),"")</f>
        <v>D4 Teknik Permesinan Kapal</v>
      </c>
      <c r="J25" s="22"/>
      <c r="K25" s="3" t="str">
        <f>_xlfn.IFNA(VLOOKUP(J25,Database!$B$4:$C$172,2,FALSE),"")</f>
        <v/>
      </c>
      <c r="L25" s="22"/>
      <c r="M25" s="3" t="str">
        <f>_xlfn.IFNA(VLOOKUP(L25,Database!$B$4:$C$172,2,FALSE),"")</f>
        <v/>
      </c>
      <c r="N25" s="22"/>
      <c r="O25" s="40" t="str">
        <f>_xlfn.IFNA(VLOOKUP(N25,Database!$B$4:$C$172,2,FALSE),"")</f>
        <v/>
      </c>
      <c r="P25" s="22"/>
      <c r="Q25" s="40" t="str">
        <f>_xlfn.IFNA(VLOOKUP(P25,Database!$B$4:$C$172,2,FALSE),"")</f>
        <v/>
      </c>
      <c r="R25" s="22"/>
      <c r="S25" s="40" t="str">
        <f>_xlfn.IFNA(VLOOKUP(R25,Database!$B$4:$C$172,2,FALSE),"")</f>
        <v/>
      </c>
      <c r="T25" s="22"/>
      <c r="U25" s="40" t="str">
        <f>_xlfn.IFNA(VLOOKUP(T25,Database!$B$4:$C$172,2,FALSE),"")</f>
        <v/>
      </c>
      <c r="V25" s="22"/>
      <c r="W25" s="40" t="str">
        <f>_xlfn.IFNA(VLOOKUP(V25,Database!$B$4:$C$172,2,FALSE),"")</f>
        <v/>
      </c>
      <c r="X25" s="22"/>
      <c r="Y25" s="3" t="str">
        <f>_xlfn.IFNA(VLOOKUP(X25,Database!$B$4:$C$172,2,FALSE),"")</f>
        <v/>
      </c>
    </row>
    <row r="26" spans="1:25" ht="30" customHeight="1" x14ac:dyDescent="0.25">
      <c r="A26" s="65">
        <f t="shared" si="1"/>
        <v>23</v>
      </c>
      <c r="B26" s="2" t="s">
        <v>255</v>
      </c>
      <c r="C26" s="18">
        <v>96000000</v>
      </c>
      <c r="D26" s="22" t="s">
        <v>178</v>
      </c>
      <c r="E26" s="19" t="str">
        <f>_xlfn.IFNA(VLOOKUP(D26,Database!$B$4:$C$172,2,FALSE),"")</f>
        <v>D4 Manajemen Bisnis</v>
      </c>
      <c r="F26" s="22"/>
      <c r="G26" s="3" t="str">
        <f>_xlfn.IFNA(VLOOKUP(F26,Database!$B$4:$C$172,2,FALSE),"")</f>
        <v/>
      </c>
      <c r="H26" s="22"/>
      <c r="I26" s="3" t="str">
        <f>_xlfn.IFNA(VLOOKUP(H26,Database!$B$4:$C$172,2,FALSE),"")</f>
        <v/>
      </c>
      <c r="J26" s="22"/>
      <c r="K26" s="3" t="str">
        <f>_xlfn.IFNA(VLOOKUP(J26,Database!$B$4:$C$172,2,FALSE),"")</f>
        <v/>
      </c>
      <c r="L26" s="22"/>
      <c r="M26" s="3" t="str">
        <f>_xlfn.IFNA(VLOOKUP(L26,Database!$B$4:$C$172,2,FALSE),"")</f>
        <v/>
      </c>
      <c r="N26" s="22"/>
      <c r="O26" s="40" t="str">
        <f>_xlfn.IFNA(VLOOKUP(N26,Database!$B$4:$C$172,2,FALSE),"")</f>
        <v/>
      </c>
      <c r="P26" s="22"/>
      <c r="Q26" s="40" t="str">
        <f>_xlfn.IFNA(VLOOKUP(P26,Database!$B$4:$C$172,2,FALSE),"")</f>
        <v/>
      </c>
      <c r="R26" s="22"/>
      <c r="S26" s="40" t="str">
        <f>_xlfn.IFNA(VLOOKUP(R26,Database!$B$4:$C$172,2,FALSE),"")</f>
        <v/>
      </c>
      <c r="T26" s="22"/>
      <c r="U26" s="40" t="str">
        <f>_xlfn.IFNA(VLOOKUP(T26,Database!$B$4:$C$172,2,FALSE),"")</f>
        <v/>
      </c>
      <c r="V26" s="22"/>
      <c r="W26" s="40" t="str">
        <f>_xlfn.IFNA(VLOOKUP(V26,Database!$B$4:$C$172,2,FALSE),"")</f>
        <v/>
      </c>
      <c r="X26" s="22"/>
      <c r="Y26" s="3" t="str">
        <f>_xlfn.IFNA(VLOOKUP(X26,Database!$B$4:$C$172,2,FALSE),"")</f>
        <v/>
      </c>
    </row>
    <row r="27" spans="1:25" x14ac:dyDescent="0.25">
      <c r="A27" s="42"/>
      <c r="B27" s="2"/>
      <c r="C27" s="20"/>
      <c r="D27" s="23"/>
      <c r="E27" s="19" t="str">
        <f>_xlfn.IFNA(VLOOKUP(D27,Database!$B$4:$C$172,2,FALSE),"")</f>
        <v/>
      </c>
      <c r="F27" s="23"/>
      <c r="G27" s="3" t="str">
        <f>_xlfn.IFNA(VLOOKUP(F27,Database!$B$4:$C$172,2,FALSE),"")</f>
        <v/>
      </c>
      <c r="H27" s="23"/>
      <c r="I27" s="3" t="str">
        <f>_xlfn.IFNA(VLOOKUP(H27,Database!$B$4:$C$172,2,FALSE),"")</f>
        <v/>
      </c>
      <c r="J27" s="2"/>
      <c r="K27" s="3" t="str">
        <f>_xlfn.IFNA(VLOOKUP(J27,Database!$B$4:$C$172,2,FALSE),"")</f>
        <v/>
      </c>
      <c r="L27" s="2"/>
      <c r="M27" s="3" t="str">
        <f>_xlfn.IFNA(VLOOKUP(L27,Database!$B$4:$C$172,2,FALSE),"")</f>
        <v/>
      </c>
      <c r="N27" s="2"/>
      <c r="O27" s="40" t="str">
        <f>_xlfn.IFNA(VLOOKUP(N27,Database!$B$4:$C$172,2,FALSE),"")</f>
        <v/>
      </c>
      <c r="P27" s="2"/>
      <c r="Q27" s="3" t="str">
        <f>_xlfn.IFNA(VLOOKUP(P27,Database!$B$4:$C$172,2,FALSE),"")</f>
        <v/>
      </c>
      <c r="R27" s="2"/>
      <c r="S27" s="3" t="str">
        <f>_xlfn.IFNA(VLOOKUP(R27,Database!$B$4:$C$172,2,FALSE),"")</f>
        <v/>
      </c>
      <c r="T27" s="2"/>
      <c r="U27" s="3" t="str">
        <f>_xlfn.IFNA(VLOOKUP(T27,Database!$B$4:$C$172,2,FALSE),"")</f>
        <v/>
      </c>
      <c r="V27" s="2"/>
      <c r="W27" s="3" t="str">
        <f>_xlfn.IFNA(VLOOKUP(V27,Database!$B$4:$C$172,2,FALSE),"")</f>
        <v/>
      </c>
      <c r="X27" s="2"/>
      <c r="Y27" s="3" t="str">
        <f>_xlfn.IFNA(VLOOKUP(X27,Database!$B$4:$C$172,2,FALSE),"")</f>
        <v/>
      </c>
    </row>
    <row r="28" spans="1:25" x14ac:dyDescent="0.25">
      <c r="A28" s="14"/>
      <c r="B28" s="14"/>
      <c r="C28" s="16">
        <f>SUM(C4:C27)</f>
        <v>2882900000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</sheetData>
  <mergeCells count="15">
    <mergeCell ref="A1:A3"/>
    <mergeCell ref="B1:B3"/>
    <mergeCell ref="C1:C3"/>
    <mergeCell ref="D1:E2"/>
    <mergeCell ref="F1:Y1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</mergeCells>
  <dataValidations count="1">
    <dataValidation allowBlank="1" showErrorMessage="1" sqref="I4:I27 S4:S27 Q4:Q27 O4:O27 W4:W27 U4:U27 K4:K27 G4:G27 M4:M27 Y4:Y27"/>
  </dataValidations>
  <pageMargins left="0.7" right="0.7" top="0.75" bottom="0.75" header="0.3" footer="0.3"/>
  <pageSetup paperSize="9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Database!$B$4:$B$172</xm:f>
          </x14:formula1>
          <xm:sqref>V4:V27 D4:D27 X4:X27 F4:F27 H4:H27 J4:J27 L4:L27 N4:N27 P4:P27 T4:T27</xm:sqref>
        </x14:dataValidation>
        <x14:dataValidation type="list" allowBlank="1" showErrorMessage="1">
          <x14:formula1>
            <xm:f>Database!B$4:B$172</xm:f>
          </x14:formula1>
          <xm:sqref>R4:R27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27"/>
  <sheetViews>
    <sheetView workbookViewId="0">
      <pane xSplit="2" ySplit="2" topLeftCell="K20" activePane="bottomRight" state="frozen"/>
      <selection pane="topRight" activeCell="C1" sqref="C1"/>
      <selection pane="bottomLeft" activeCell="A3" sqref="A3"/>
      <selection pane="bottomRight" activeCell="B3" sqref="B3:AD25"/>
    </sheetView>
  </sheetViews>
  <sheetFormatPr defaultRowHeight="15" x14ac:dyDescent="0.25"/>
  <cols>
    <col min="1" max="1" width="4.7109375" customWidth="1"/>
    <col min="2" max="2" width="35.7109375" customWidth="1"/>
    <col min="3" max="30" width="6.7109375" style="26" customWidth="1"/>
  </cols>
  <sheetData>
    <row r="1" spans="1:30" x14ac:dyDescent="0.25">
      <c r="A1" s="72" t="s">
        <v>0</v>
      </c>
      <c r="B1" s="72" t="s">
        <v>186</v>
      </c>
      <c r="C1" s="88" t="s">
        <v>188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 t="s">
        <v>189</v>
      </c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</row>
    <row r="2" spans="1:30" x14ac:dyDescent="0.25">
      <c r="A2" s="72"/>
      <c r="B2" s="72"/>
      <c r="C2" s="56">
        <v>1</v>
      </c>
      <c r="D2" s="56">
        <f>C2+1</f>
        <v>2</v>
      </c>
      <c r="E2" s="56">
        <f t="shared" ref="E2:O2" si="0">D2+1</f>
        <v>3</v>
      </c>
      <c r="F2" s="56">
        <f t="shared" si="0"/>
        <v>4</v>
      </c>
      <c r="G2" s="56">
        <f t="shared" si="0"/>
        <v>5</v>
      </c>
      <c r="H2" s="56">
        <f t="shared" si="0"/>
        <v>6</v>
      </c>
      <c r="I2" s="56">
        <f t="shared" si="0"/>
        <v>7</v>
      </c>
      <c r="J2" s="56">
        <f t="shared" si="0"/>
        <v>8</v>
      </c>
      <c r="K2" s="56">
        <f t="shared" si="0"/>
        <v>9</v>
      </c>
      <c r="L2" s="56">
        <f t="shared" si="0"/>
        <v>10</v>
      </c>
      <c r="M2" s="56">
        <f t="shared" si="0"/>
        <v>11</v>
      </c>
      <c r="N2" s="56">
        <f t="shared" si="0"/>
        <v>12</v>
      </c>
      <c r="O2" s="56">
        <f t="shared" si="0"/>
        <v>13</v>
      </c>
      <c r="P2" s="56">
        <f>O2+1</f>
        <v>14</v>
      </c>
      <c r="Q2" s="56">
        <v>1</v>
      </c>
      <c r="R2" s="56">
        <f>Q2+1</f>
        <v>2</v>
      </c>
      <c r="S2" s="56">
        <f t="shared" ref="S2:AC2" si="1">R2+1</f>
        <v>3</v>
      </c>
      <c r="T2" s="56">
        <f t="shared" si="1"/>
        <v>4</v>
      </c>
      <c r="U2" s="56">
        <f t="shared" si="1"/>
        <v>5</v>
      </c>
      <c r="V2" s="56">
        <f t="shared" si="1"/>
        <v>6</v>
      </c>
      <c r="W2" s="56">
        <f t="shared" si="1"/>
        <v>7</v>
      </c>
      <c r="X2" s="56">
        <f t="shared" si="1"/>
        <v>8</v>
      </c>
      <c r="Y2" s="56">
        <f t="shared" si="1"/>
        <v>9</v>
      </c>
      <c r="Z2" s="56">
        <f t="shared" si="1"/>
        <v>10</v>
      </c>
      <c r="AA2" s="56">
        <f t="shared" si="1"/>
        <v>11</v>
      </c>
      <c r="AB2" s="56">
        <f t="shared" si="1"/>
        <v>12</v>
      </c>
      <c r="AC2" s="56">
        <f t="shared" si="1"/>
        <v>13</v>
      </c>
      <c r="AD2" s="56">
        <f>AC2+1</f>
        <v>14</v>
      </c>
    </row>
    <row r="3" spans="1:30" ht="30" x14ac:dyDescent="0.25">
      <c r="A3" s="55">
        <v>1</v>
      </c>
      <c r="B3" s="3" t="str">
        <f>Kemenristekdikti!B4</f>
        <v>Mesin Peringatan Kecepatan Otomastis Pada Jalan Tol Berbasis Raspberry PI 3</v>
      </c>
      <c r="C3" s="66">
        <f>COUNTIF(Kemenristekdikti!E4,Database!$F$4)</f>
        <v>0</v>
      </c>
      <c r="D3" s="66">
        <f>COUNTIF(Kemenristekdikti!E4,Database!$F$5)</f>
        <v>0</v>
      </c>
      <c r="E3" s="66">
        <f>COUNTIF(Kemenristekdikti!E4,Database!$F$6)</f>
        <v>0</v>
      </c>
      <c r="F3" s="66">
        <f>COUNTIF(Kemenristekdikti!E4,Database!$F$7)</f>
        <v>0</v>
      </c>
      <c r="G3" s="66">
        <f>COUNTIF(Kemenristekdikti!E4,Database!$F$8)</f>
        <v>0</v>
      </c>
      <c r="H3" s="66">
        <f>COUNTIF(Kemenristekdikti!E4,Database!$F$9)</f>
        <v>0</v>
      </c>
      <c r="I3" s="66">
        <f>COUNTIF(Kemenristekdikti!E4,Database!$F$10)</f>
        <v>0</v>
      </c>
      <c r="J3" s="66">
        <f>COUNTIF(Kemenristekdikti!E4,Database!$F$11)</f>
        <v>0</v>
      </c>
      <c r="K3" s="66">
        <f>COUNTIF(Kemenristekdikti!E4,Database!$F$12)</f>
        <v>0</v>
      </c>
      <c r="L3" s="66">
        <f>COUNTIF(Kemenristekdikti!E4,Database!$F$13)</f>
        <v>1</v>
      </c>
      <c r="M3" s="66">
        <f>COUNTIF(Kemenristekdikti!E4,Database!$F$14)</f>
        <v>0</v>
      </c>
      <c r="N3" s="66">
        <f>COUNTIF(Kemenristekdikti!E4,Database!$F$15)</f>
        <v>0</v>
      </c>
      <c r="O3" s="66">
        <f>COUNTIF(Kemenristekdikti!E4,Database!$F$16)</f>
        <v>0</v>
      </c>
      <c r="P3" s="66">
        <f>COUNTIF(Kemenristekdikti!E4,Database!$F$17)</f>
        <v>0</v>
      </c>
      <c r="Q3" s="66">
        <f>IF(C3=1,0,IF(COUNTIF(Kemenristekdikti!F4:Y4,Database!$F$4)&gt;=1,1,0))</f>
        <v>0</v>
      </c>
      <c r="R3" s="66">
        <f>IF(D3=1,0,IF(COUNTIF(Kemenristekdikti!F4:Y4,Database!$F$5)&gt;=1,1,0))</f>
        <v>0</v>
      </c>
      <c r="S3" s="66">
        <f>IF(E3=1,0,IF(COUNTIF(Kemenristekdikti!F4:Y4,Database!$F$6)&gt;=1,1,0))</f>
        <v>0</v>
      </c>
      <c r="T3" s="66">
        <f>IF(F3=1,0,IF(COUNTIF(Kemenristekdikti!F4:Y4,Database!$F$7)&gt;=1,1,0))</f>
        <v>0</v>
      </c>
      <c r="U3" s="66">
        <f>IF(G3=1,0,IF(COUNTIF(Kemenristekdikti!F4:Y4,Database!$F$8)&gt;=1,1,0))</f>
        <v>0</v>
      </c>
      <c r="V3" s="66">
        <f>IF(H3=1,0,IF(COUNTIF(Kemenristekdikti!F4:Y4,Database!$F$9)&gt;=1,1,0))</f>
        <v>0</v>
      </c>
      <c r="W3" s="66">
        <f>IF(I3=1,0,IF(COUNTIF(Kemenristekdikti!F4:Y4,Database!$F$10)&gt;=1,1,0))</f>
        <v>0</v>
      </c>
      <c r="X3" s="66">
        <f>IF(J3=1,0,IF(COUNTIF(Kemenristekdikti!F4:Y4,Database!$F$11)&gt;=1,1,0))</f>
        <v>0</v>
      </c>
      <c r="Y3" s="66">
        <f>IF(K3=1,0,IF(COUNTIF(Kemenristekdikti!F4:Y4,Database!$F$12)&gt;=1,1,0))</f>
        <v>0</v>
      </c>
      <c r="Z3" s="66">
        <f>IF(L3=1,0,IF(COUNTIF(Kemenristekdikti!F4:Y4,Database!$F$13)&gt;=1,1,0))</f>
        <v>0</v>
      </c>
      <c r="AA3" s="66">
        <f>IF(M3=1,0,IF(COUNTIF(Kemenristekdikti!F4:Y4,Database!$F$14)&gt;=1,1,0))</f>
        <v>1</v>
      </c>
      <c r="AB3" s="66">
        <f>IF(N3=1,0,IF(COUNTIF(Kemenristekdikti!F4:Y4,Database!$F$15)&gt;=1,1,0))</f>
        <v>0</v>
      </c>
      <c r="AC3" s="66">
        <f>IF(O3=1,0,IF(COUNTIF(Kemenristekdikti!F4:Y4,Database!$F$16)&gt;=1,1,0))</f>
        <v>0</v>
      </c>
      <c r="AD3" s="66">
        <f>IF(P3=1,0,IF(COUNTIF(Kemenristekdikti!F4:Y4,Database!$F$17)&gt;=1,1,0))</f>
        <v>0</v>
      </c>
    </row>
    <row r="4" spans="1:30" ht="45" x14ac:dyDescent="0.25">
      <c r="A4" s="65">
        <f>A3+1</f>
        <v>2</v>
      </c>
      <c r="B4" s="3" t="str">
        <f>Kemenristekdikti!B5</f>
        <v>Smart Docking Ship Berbasis Ais (Automatic Identification System) Untuk Mengefisienkan Proses Sandar Kapal Di Dermaga Pelabuhan</v>
      </c>
      <c r="C4" s="66">
        <f>COUNTIF(Kemenristekdikti!E5,Database!$F$4)</f>
        <v>0</v>
      </c>
      <c r="D4" s="66">
        <f>COUNTIF(Kemenristekdikti!E5,Database!$F$5)</f>
        <v>0</v>
      </c>
      <c r="E4" s="66">
        <f>COUNTIF(Kemenristekdikti!E5,Database!$F$6)</f>
        <v>0</v>
      </c>
      <c r="F4" s="66">
        <f>COUNTIF(Kemenristekdikti!E5,Database!$F$7)</f>
        <v>0</v>
      </c>
      <c r="G4" s="66">
        <f>COUNTIF(Kemenristekdikti!E5,Database!$F$8)</f>
        <v>0</v>
      </c>
      <c r="H4" s="66">
        <f>COUNTIF(Kemenristekdikti!E5,Database!$F$9)</f>
        <v>0</v>
      </c>
      <c r="I4" s="66">
        <f>COUNTIF(Kemenristekdikti!E5,Database!$F$10)</f>
        <v>0</v>
      </c>
      <c r="J4" s="66">
        <f>COUNTIF(Kemenristekdikti!E5,Database!$F$11)</f>
        <v>0</v>
      </c>
      <c r="K4" s="66">
        <f>COUNTIF(Kemenristekdikti!E5,Database!$F$12)</f>
        <v>1</v>
      </c>
      <c r="L4" s="66">
        <f>COUNTIF(Kemenristekdikti!E5,Database!$F$13)</f>
        <v>0</v>
      </c>
      <c r="M4" s="66">
        <f>COUNTIF(Kemenristekdikti!E5,Database!$F$14)</f>
        <v>0</v>
      </c>
      <c r="N4" s="66">
        <f>COUNTIF(Kemenristekdikti!E5,Database!$F$15)</f>
        <v>0</v>
      </c>
      <c r="O4" s="66">
        <f>COUNTIF(Kemenristekdikti!E5,Database!$F$16)</f>
        <v>0</v>
      </c>
      <c r="P4" s="66">
        <f>COUNTIF(Kemenristekdikti!E5,Database!$F$17)</f>
        <v>0</v>
      </c>
      <c r="Q4" s="66">
        <f>IF(C4=1,0,IF(COUNTIF(Kemenristekdikti!F5:Y5,Database!$F$4)&gt;=1,1,0))</f>
        <v>0</v>
      </c>
      <c r="R4" s="66">
        <f>IF(D4=1,0,IF(COUNTIF(Kemenristekdikti!F5:Y5,Database!$F$5)&gt;=1,1,0))</f>
        <v>0</v>
      </c>
      <c r="S4" s="66">
        <f>IF(E4=1,0,IF(COUNTIF(Kemenristekdikti!F5:Y5,Database!$F$6)&gt;=1,1,0))</f>
        <v>0</v>
      </c>
      <c r="T4" s="66">
        <f>IF(F4=1,0,IF(COUNTIF(Kemenristekdikti!F5:Y5,Database!$F$7)&gt;=1,1,0))</f>
        <v>0</v>
      </c>
      <c r="U4" s="66">
        <f>IF(G4=1,0,IF(COUNTIF(Kemenristekdikti!F5:Y5,Database!$F$8)&gt;=1,1,0))</f>
        <v>0</v>
      </c>
      <c r="V4" s="66">
        <f>IF(H4=1,0,IF(COUNTIF(Kemenristekdikti!F5:Y5,Database!$F$9)&gt;=1,1,0))</f>
        <v>0</v>
      </c>
      <c r="W4" s="66">
        <f>IF(I4=1,0,IF(COUNTIF(Kemenristekdikti!F5:Y5,Database!$F$10)&gt;=1,1,0))</f>
        <v>0</v>
      </c>
      <c r="X4" s="66">
        <f>IF(J4=1,0,IF(COUNTIF(Kemenristekdikti!F5:Y5,Database!$F$11)&gt;=1,1,0))</f>
        <v>0</v>
      </c>
      <c r="Y4" s="66">
        <f>IF(K4=1,0,IF(COUNTIF(Kemenristekdikti!F5:Y5,Database!$F$12)&gt;=1,1,0))</f>
        <v>0</v>
      </c>
      <c r="Z4" s="66">
        <f>IF(L4=1,0,IF(COUNTIF(Kemenristekdikti!F5:Y5,Database!$F$13)&gt;=1,1,0))</f>
        <v>0</v>
      </c>
      <c r="AA4" s="66">
        <f>IF(M4=1,0,IF(COUNTIF(Kemenristekdikti!F5:Y5,Database!$F$14)&gt;=1,1,0))</f>
        <v>0</v>
      </c>
      <c r="AB4" s="66">
        <f>IF(N4=1,0,IF(COUNTIF(Kemenristekdikti!F5:Y5,Database!$F$15)&gt;=1,1,0))</f>
        <v>0</v>
      </c>
      <c r="AC4" s="66">
        <f>IF(O4=1,0,IF(COUNTIF(Kemenristekdikti!F5:Y5,Database!$F$16)&gt;=1,1,0))</f>
        <v>0</v>
      </c>
      <c r="AD4" s="66">
        <f>IF(P4=1,0,IF(COUNTIF(Kemenristekdikti!F5:Y5,Database!$F$17)&gt;=1,1,0))</f>
        <v>0</v>
      </c>
    </row>
    <row r="5" spans="1:30" ht="45" x14ac:dyDescent="0.25">
      <c r="A5" s="65">
        <f t="shared" ref="A5:A25" si="2">A4+1</f>
        <v>3</v>
      </c>
      <c r="B5" s="3" t="str">
        <f>Kemenristekdikti!B6</f>
        <v>Penerapan Metode Education 3.0 Dalam Pembelajaran English As Foreign Language (EFL) Menggunakan Media Sosial Sebagai Media Pembelajaran</v>
      </c>
      <c r="C5" s="66">
        <f>COUNTIF(Kemenristekdikti!E6,Database!$F$4)</f>
        <v>0</v>
      </c>
      <c r="D5" s="66">
        <f>COUNTIF(Kemenristekdikti!E6,Database!$F$5)</f>
        <v>0</v>
      </c>
      <c r="E5" s="66">
        <f>COUNTIF(Kemenristekdikti!E6,Database!$F$6)</f>
        <v>0</v>
      </c>
      <c r="F5" s="66">
        <f>COUNTIF(Kemenristekdikti!E6,Database!$F$7)</f>
        <v>0</v>
      </c>
      <c r="G5" s="66">
        <f>COUNTIF(Kemenristekdikti!E6,Database!$F$8)</f>
        <v>0</v>
      </c>
      <c r="H5" s="66">
        <f>COUNTIF(Kemenristekdikti!E6,Database!$F$9)</f>
        <v>0</v>
      </c>
      <c r="I5" s="66">
        <f>COUNTIF(Kemenristekdikti!E6,Database!$F$10)</f>
        <v>0</v>
      </c>
      <c r="J5" s="66">
        <f>COUNTIF(Kemenristekdikti!E6,Database!$F$11)</f>
        <v>0</v>
      </c>
      <c r="K5" s="66">
        <f>COUNTIF(Kemenristekdikti!E6,Database!$F$12)</f>
        <v>0</v>
      </c>
      <c r="L5" s="66">
        <f>COUNTIF(Kemenristekdikti!E6,Database!$F$13)</f>
        <v>0</v>
      </c>
      <c r="M5" s="66">
        <f>COUNTIF(Kemenristekdikti!E6,Database!$F$14)</f>
        <v>1</v>
      </c>
      <c r="N5" s="66">
        <f>COUNTIF(Kemenristekdikti!E6,Database!$F$15)</f>
        <v>0</v>
      </c>
      <c r="O5" s="66">
        <f>COUNTIF(Kemenristekdikti!E6,Database!$F$16)</f>
        <v>0</v>
      </c>
      <c r="P5" s="66">
        <f>COUNTIF(Kemenristekdikti!E6,Database!$F$17)</f>
        <v>0</v>
      </c>
      <c r="Q5" s="66">
        <f>IF(C5=1,0,IF(COUNTIF(Kemenristekdikti!F6:Y6,Database!$F$4)&gt;=1,1,0))</f>
        <v>0</v>
      </c>
      <c r="R5" s="66">
        <f>IF(D5=1,0,IF(COUNTIF(Kemenristekdikti!F6:Y6,Database!$F$5)&gt;=1,1,0))</f>
        <v>0</v>
      </c>
      <c r="S5" s="66">
        <f>IF(E5=1,0,IF(COUNTIF(Kemenristekdikti!F6:Y6,Database!$F$6)&gt;=1,1,0))</f>
        <v>0</v>
      </c>
      <c r="T5" s="66">
        <f>IF(F5=1,0,IF(COUNTIF(Kemenristekdikti!F6:Y6,Database!$F$7)&gt;=1,1,0))</f>
        <v>0</v>
      </c>
      <c r="U5" s="66">
        <f>IF(G5=1,0,IF(COUNTIF(Kemenristekdikti!F6:Y6,Database!$F$8)&gt;=1,1,0))</f>
        <v>0</v>
      </c>
      <c r="V5" s="66">
        <f>IF(H5=1,0,IF(COUNTIF(Kemenristekdikti!F6:Y6,Database!$F$9)&gt;=1,1,0))</f>
        <v>0</v>
      </c>
      <c r="W5" s="66">
        <f>IF(I5=1,0,IF(COUNTIF(Kemenristekdikti!F6:Y6,Database!$F$10)&gt;=1,1,0))</f>
        <v>0</v>
      </c>
      <c r="X5" s="66">
        <f>IF(J5=1,0,IF(COUNTIF(Kemenristekdikti!F6:Y6,Database!$F$11)&gt;=1,1,0))</f>
        <v>0</v>
      </c>
      <c r="Y5" s="66">
        <f>IF(K5=1,0,IF(COUNTIF(Kemenristekdikti!F6:Y6,Database!$F$12)&gt;=1,1,0))</f>
        <v>0</v>
      </c>
      <c r="Z5" s="66">
        <f>IF(L5=1,0,IF(COUNTIF(Kemenristekdikti!F6:Y6,Database!$F$13)&gt;=1,1,0))</f>
        <v>0</v>
      </c>
      <c r="AA5" s="66">
        <f>IF(M5=1,0,IF(COUNTIF(Kemenristekdikti!F6:Y6,Database!$F$14)&gt;=1,1,0))</f>
        <v>0</v>
      </c>
      <c r="AB5" s="66">
        <f>IF(N5=1,0,IF(COUNTIF(Kemenristekdikti!F6:Y6,Database!$F$15)&gt;=1,1,0))</f>
        <v>0</v>
      </c>
      <c r="AC5" s="66">
        <f>IF(O5=1,0,IF(COUNTIF(Kemenristekdikti!F6:Y6,Database!$F$16)&gt;=1,1,0))</f>
        <v>0</v>
      </c>
      <c r="AD5" s="66">
        <f>IF(P5=1,0,IF(COUNTIF(Kemenristekdikti!F6:Y6,Database!$F$17)&gt;=1,1,0))</f>
        <v>0</v>
      </c>
    </row>
    <row r="6" spans="1:30" ht="45" x14ac:dyDescent="0.25">
      <c r="A6" s="65">
        <f t="shared" si="2"/>
        <v>4</v>
      </c>
      <c r="B6" s="3" t="str">
        <f>Kemenristekdikti!B7</f>
        <v>Komunikasi Data Nirkabel Bluetooth Low Energi (BLE) Dan Lorawan Pada Perangkat Informasi Persebaran Ikan (Portable Virtual Assistant) Di Kapal Nelayan Tradisional</v>
      </c>
      <c r="C6" s="66">
        <f>COUNTIF(Kemenristekdikti!E7,Database!$F$4)</f>
        <v>0</v>
      </c>
      <c r="D6" s="66">
        <f>COUNTIF(Kemenristekdikti!E7,Database!$F$5)</f>
        <v>0</v>
      </c>
      <c r="E6" s="66">
        <f>COUNTIF(Kemenristekdikti!E7,Database!$F$6)</f>
        <v>0</v>
      </c>
      <c r="F6" s="66">
        <f>COUNTIF(Kemenristekdikti!E7,Database!$F$7)</f>
        <v>0</v>
      </c>
      <c r="G6" s="66">
        <f>COUNTIF(Kemenristekdikti!E7,Database!$F$8)</f>
        <v>0</v>
      </c>
      <c r="H6" s="66">
        <f>COUNTIF(Kemenristekdikti!E7,Database!$F$9)</f>
        <v>0</v>
      </c>
      <c r="I6" s="66">
        <f>COUNTIF(Kemenristekdikti!E7,Database!$F$10)</f>
        <v>0</v>
      </c>
      <c r="J6" s="66">
        <f>COUNTIF(Kemenristekdikti!E7,Database!$F$11)</f>
        <v>0</v>
      </c>
      <c r="K6" s="66">
        <f>COUNTIF(Kemenristekdikti!E7,Database!$F$12)</f>
        <v>1</v>
      </c>
      <c r="L6" s="66">
        <f>COUNTIF(Kemenristekdikti!E7,Database!$F$13)</f>
        <v>0</v>
      </c>
      <c r="M6" s="66">
        <f>COUNTIF(Kemenristekdikti!E7,Database!$F$14)</f>
        <v>0</v>
      </c>
      <c r="N6" s="66">
        <f>COUNTIF(Kemenristekdikti!E7,Database!$F$15)</f>
        <v>0</v>
      </c>
      <c r="O6" s="66">
        <f>COUNTIF(Kemenristekdikti!E7,Database!$F$16)</f>
        <v>0</v>
      </c>
      <c r="P6" s="66">
        <f>COUNTIF(Kemenristekdikti!E7,Database!$F$17)</f>
        <v>0</v>
      </c>
      <c r="Q6" s="66">
        <f>IF(C6=1,0,IF(COUNTIF(Kemenristekdikti!F7:Y7,Database!$F$4)&gt;=1,1,0))</f>
        <v>0</v>
      </c>
      <c r="R6" s="66">
        <f>IF(D6=1,0,IF(COUNTIF(Kemenristekdikti!F7:Y7,Database!$F$5)&gt;=1,1,0))</f>
        <v>0</v>
      </c>
      <c r="S6" s="66">
        <f>IF(E6=1,0,IF(COUNTIF(Kemenristekdikti!F7:Y7,Database!$F$6)&gt;=1,1,0))</f>
        <v>0</v>
      </c>
      <c r="T6" s="66">
        <f>IF(F6=1,0,IF(COUNTIF(Kemenristekdikti!F7:Y7,Database!$F$7)&gt;=1,1,0))</f>
        <v>0</v>
      </c>
      <c r="U6" s="66">
        <f>IF(G6=1,0,IF(COUNTIF(Kemenristekdikti!F7:Y7,Database!$F$8)&gt;=1,1,0))</f>
        <v>0</v>
      </c>
      <c r="V6" s="66">
        <f>IF(H6=1,0,IF(COUNTIF(Kemenristekdikti!F7:Y7,Database!$F$9)&gt;=1,1,0))</f>
        <v>0</v>
      </c>
      <c r="W6" s="66">
        <f>IF(I6=1,0,IF(COUNTIF(Kemenristekdikti!F7:Y7,Database!$F$10)&gt;=1,1,0))</f>
        <v>0</v>
      </c>
      <c r="X6" s="66">
        <f>IF(J6=1,0,IF(COUNTIF(Kemenristekdikti!F7:Y7,Database!$F$11)&gt;=1,1,0))</f>
        <v>0</v>
      </c>
      <c r="Y6" s="66">
        <f>IF(K6=1,0,IF(COUNTIF(Kemenristekdikti!F7:Y7,Database!$F$12)&gt;=1,1,0))</f>
        <v>0</v>
      </c>
      <c r="Z6" s="66">
        <f>IF(L6=1,0,IF(COUNTIF(Kemenristekdikti!F7:Y7,Database!$F$13)&gt;=1,1,0))</f>
        <v>0</v>
      </c>
      <c r="AA6" s="66">
        <f>IF(M6=1,0,IF(COUNTIF(Kemenristekdikti!F7:Y7,Database!$F$14)&gt;=1,1,0))</f>
        <v>0</v>
      </c>
      <c r="AB6" s="66">
        <f>IF(N6=1,0,IF(COUNTIF(Kemenristekdikti!F7:Y7,Database!$F$15)&gt;=1,1,0))</f>
        <v>0</v>
      </c>
      <c r="AC6" s="66">
        <f>IF(O6=1,0,IF(COUNTIF(Kemenristekdikti!F7:Y7,Database!$F$16)&gt;=1,1,0))</f>
        <v>1</v>
      </c>
      <c r="AD6" s="66">
        <f>IF(P6=1,0,IF(COUNTIF(Kemenristekdikti!F7:Y7,Database!$F$17)&gt;=1,1,0))</f>
        <v>0</v>
      </c>
    </row>
    <row r="7" spans="1:30" ht="45" x14ac:dyDescent="0.25">
      <c r="A7" s="65">
        <f t="shared" si="2"/>
        <v>5</v>
      </c>
      <c r="B7" s="3" t="str">
        <f>Kemenristekdikti!B8</f>
        <v>Deteksi Lokasi Pesebaran Ikan Pada Peta Digital Untuk Virtual Assistance Nelayan Tradisional</v>
      </c>
      <c r="C7" s="66">
        <f>COUNTIF(Kemenristekdikti!E8,Database!$F$4)</f>
        <v>0</v>
      </c>
      <c r="D7" s="66">
        <f>COUNTIF(Kemenristekdikti!E8,Database!$F$5)</f>
        <v>0</v>
      </c>
      <c r="E7" s="66">
        <f>COUNTIF(Kemenristekdikti!E8,Database!$F$6)</f>
        <v>0</v>
      </c>
      <c r="F7" s="66">
        <f>COUNTIF(Kemenristekdikti!E8,Database!$F$7)</f>
        <v>0</v>
      </c>
      <c r="G7" s="66">
        <f>COUNTIF(Kemenristekdikti!E8,Database!$F$8)</f>
        <v>0</v>
      </c>
      <c r="H7" s="66">
        <f>COUNTIF(Kemenristekdikti!E8,Database!$F$9)</f>
        <v>0</v>
      </c>
      <c r="I7" s="66">
        <f>COUNTIF(Kemenristekdikti!E8,Database!$F$10)</f>
        <v>0</v>
      </c>
      <c r="J7" s="66">
        <f>COUNTIF(Kemenristekdikti!E8,Database!$F$11)</f>
        <v>0</v>
      </c>
      <c r="K7" s="66">
        <f>COUNTIF(Kemenristekdikti!E8,Database!$F$12)</f>
        <v>1</v>
      </c>
      <c r="L7" s="66">
        <f>COUNTIF(Kemenristekdikti!E8,Database!$F$13)</f>
        <v>0</v>
      </c>
      <c r="M7" s="66">
        <f>COUNTIF(Kemenristekdikti!E8,Database!$F$14)</f>
        <v>0</v>
      </c>
      <c r="N7" s="66">
        <f>COUNTIF(Kemenristekdikti!E8,Database!$F$15)</f>
        <v>0</v>
      </c>
      <c r="O7" s="66">
        <f>COUNTIF(Kemenristekdikti!E8,Database!$F$16)</f>
        <v>0</v>
      </c>
      <c r="P7" s="66">
        <f>COUNTIF(Kemenristekdikti!E8,Database!$F$17)</f>
        <v>0</v>
      </c>
      <c r="Q7" s="66">
        <f>IF(C7=1,0,IF(COUNTIF(Kemenristekdikti!F8:Y8,Database!$F$4)&gt;=1,1,0))</f>
        <v>0</v>
      </c>
      <c r="R7" s="66">
        <f>IF(D7=1,0,IF(COUNTIF(Kemenristekdikti!F8:Y8,Database!$F$5)&gt;=1,1,0))</f>
        <v>0</v>
      </c>
      <c r="S7" s="66">
        <f>IF(E7=1,0,IF(COUNTIF(Kemenristekdikti!F8:Y8,Database!$F$6)&gt;=1,1,0))</f>
        <v>0</v>
      </c>
      <c r="T7" s="66">
        <f>IF(F7=1,0,IF(COUNTIF(Kemenristekdikti!F8:Y8,Database!$F$7)&gt;=1,1,0))</f>
        <v>0</v>
      </c>
      <c r="U7" s="66">
        <f>IF(G7=1,0,IF(COUNTIF(Kemenristekdikti!F8:Y8,Database!$F$8)&gt;=1,1,0))</f>
        <v>0</v>
      </c>
      <c r="V7" s="66">
        <f>IF(H7=1,0,IF(COUNTIF(Kemenristekdikti!F8:Y8,Database!$F$9)&gt;=1,1,0))</f>
        <v>0</v>
      </c>
      <c r="W7" s="66">
        <f>IF(I7=1,0,IF(COUNTIF(Kemenristekdikti!F8:Y8,Database!$F$10)&gt;=1,1,0))</f>
        <v>0</v>
      </c>
      <c r="X7" s="66">
        <f>IF(J7=1,0,IF(COUNTIF(Kemenristekdikti!F8:Y8,Database!$F$11)&gt;=1,1,0))</f>
        <v>1</v>
      </c>
      <c r="Y7" s="66">
        <f>IF(K7=1,0,IF(COUNTIF(Kemenristekdikti!F8:Y8,Database!$F$12)&gt;=1,1,0))</f>
        <v>0</v>
      </c>
      <c r="Z7" s="66">
        <f>IF(L7=1,0,IF(COUNTIF(Kemenristekdikti!F8:Y8,Database!$F$13)&gt;=1,1,0))</f>
        <v>0</v>
      </c>
      <c r="AA7" s="66">
        <f>IF(M7=1,0,IF(COUNTIF(Kemenristekdikti!F8:Y8,Database!$F$14)&gt;=1,1,0))</f>
        <v>0</v>
      </c>
      <c r="AB7" s="66">
        <f>IF(N7=1,0,IF(COUNTIF(Kemenristekdikti!F8:Y8,Database!$F$15)&gt;=1,1,0))</f>
        <v>0</v>
      </c>
      <c r="AC7" s="66">
        <f>IF(O7=1,0,IF(COUNTIF(Kemenristekdikti!F8:Y8,Database!$F$16)&gt;=1,1,0))</f>
        <v>0</v>
      </c>
      <c r="AD7" s="66">
        <f>IF(P7=1,0,IF(COUNTIF(Kemenristekdikti!F8:Y8,Database!$F$17)&gt;=1,1,0))</f>
        <v>0</v>
      </c>
    </row>
    <row r="8" spans="1:30" ht="45" x14ac:dyDescent="0.25">
      <c r="A8" s="65">
        <f t="shared" si="2"/>
        <v>6</v>
      </c>
      <c r="B8" s="3" t="str">
        <f>Kemenristekdikti!B9</f>
        <v>Di Eksperimen Perubahan Obstacle Segitiga Terpasang Sisi Returning Blade Terhadap Kinerja Darrieus Wind Turbine Tipe NACA 0015</v>
      </c>
      <c r="C8" s="66">
        <f>COUNTIF(Kemenristekdikti!E9,Database!$F$4)</f>
        <v>0</v>
      </c>
      <c r="D8" s="66">
        <f>COUNTIF(Kemenristekdikti!E9,Database!$F$5)</f>
        <v>0</v>
      </c>
      <c r="E8" s="66">
        <f>COUNTIF(Kemenristekdikti!E9,Database!$F$6)</f>
        <v>0</v>
      </c>
      <c r="F8" s="66">
        <f>COUNTIF(Kemenristekdikti!E9,Database!$F$7)</f>
        <v>0</v>
      </c>
      <c r="G8" s="66">
        <f>COUNTIF(Kemenristekdikti!E9,Database!$F$8)</f>
        <v>1</v>
      </c>
      <c r="H8" s="66">
        <f>COUNTIF(Kemenristekdikti!E9,Database!$F$9)</f>
        <v>0</v>
      </c>
      <c r="I8" s="66">
        <f>COUNTIF(Kemenristekdikti!E9,Database!$F$10)</f>
        <v>0</v>
      </c>
      <c r="J8" s="66">
        <f>COUNTIF(Kemenristekdikti!E9,Database!$F$11)</f>
        <v>0</v>
      </c>
      <c r="K8" s="66">
        <f>COUNTIF(Kemenristekdikti!E9,Database!$F$12)</f>
        <v>0</v>
      </c>
      <c r="L8" s="66">
        <f>COUNTIF(Kemenristekdikti!E9,Database!$F$13)</f>
        <v>0</v>
      </c>
      <c r="M8" s="66">
        <f>COUNTIF(Kemenristekdikti!E9,Database!$F$14)</f>
        <v>0</v>
      </c>
      <c r="N8" s="66">
        <f>COUNTIF(Kemenristekdikti!E9,Database!$F$15)</f>
        <v>0</v>
      </c>
      <c r="O8" s="66">
        <f>COUNTIF(Kemenristekdikti!E9,Database!$F$16)</f>
        <v>0</v>
      </c>
      <c r="P8" s="66">
        <f>COUNTIF(Kemenristekdikti!E9,Database!$F$17)</f>
        <v>0</v>
      </c>
      <c r="Q8" s="66">
        <f>IF(C8=1,0,IF(COUNTIF(Kemenristekdikti!F9:Y9,Database!$F$4)&gt;=1,1,0))</f>
        <v>0</v>
      </c>
      <c r="R8" s="66">
        <f>IF(D8=1,0,IF(COUNTIF(Kemenristekdikti!F9:Y9,Database!$F$5)&gt;=1,1,0))</f>
        <v>0</v>
      </c>
      <c r="S8" s="66">
        <f>IF(E8=1,0,IF(COUNTIF(Kemenristekdikti!F9:Y9,Database!$F$6)&gt;=1,1,0))</f>
        <v>0</v>
      </c>
      <c r="T8" s="66">
        <f>IF(F8=1,0,IF(COUNTIF(Kemenristekdikti!F9:Y9,Database!$F$7)&gt;=1,1,0))</f>
        <v>0</v>
      </c>
      <c r="U8" s="66">
        <f>IF(G8=1,0,IF(COUNTIF(Kemenristekdikti!F9:Y9,Database!$F$8)&gt;=1,1,0))</f>
        <v>0</v>
      </c>
      <c r="V8" s="66">
        <f>IF(H8=1,0,IF(COUNTIF(Kemenristekdikti!F9:Y9,Database!$F$9)&gt;=1,1,0))</f>
        <v>0</v>
      </c>
      <c r="W8" s="66">
        <f>IF(I8=1,0,IF(COUNTIF(Kemenristekdikti!F9:Y9,Database!$F$10)&gt;=1,1,0))</f>
        <v>0</v>
      </c>
      <c r="X8" s="66">
        <f>IF(J8=1,0,IF(COUNTIF(Kemenristekdikti!F9:Y9,Database!$F$11)&gt;=1,1,0))</f>
        <v>0</v>
      </c>
      <c r="Y8" s="66">
        <f>IF(K8=1,0,IF(COUNTIF(Kemenristekdikti!F9:Y9,Database!$F$12)&gt;=1,1,0))</f>
        <v>0</v>
      </c>
      <c r="Z8" s="66">
        <f>IF(L8=1,0,IF(COUNTIF(Kemenristekdikti!F9:Y9,Database!$F$13)&gt;=1,1,0))</f>
        <v>0</v>
      </c>
      <c r="AA8" s="66">
        <f>IF(M8=1,0,IF(COUNTIF(Kemenristekdikti!F9:Y9,Database!$F$14)&gt;=1,1,0))</f>
        <v>0</v>
      </c>
      <c r="AB8" s="66">
        <f>IF(N8=1,0,IF(COUNTIF(Kemenristekdikti!F9:Y9,Database!$F$15)&gt;=1,1,0))</f>
        <v>0</v>
      </c>
      <c r="AC8" s="66">
        <f>IF(O8=1,0,IF(COUNTIF(Kemenristekdikti!F9:Y9,Database!$F$16)&gt;=1,1,0))</f>
        <v>0</v>
      </c>
      <c r="AD8" s="66">
        <f>IF(P8=1,0,IF(COUNTIF(Kemenristekdikti!F9:Y9,Database!$F$17)&gt;=1,1,0))</f>
        <v>0</v>
      </c>
    </row>
    <row r="9" spans="1:30" ht="45" x14ac:dyDescent="0.25">
      <c r="A9" s="65">
        <f t="shared" si="2"/>
        <v>7</v>
      </c>
      <c r="B9" s="3" t="str">
        <f>Kemenristekdikti!B10</f>
        <v>Pemanfaatan Ekstrak Nikotin Daun Tembakau Sebagai Green Corrosion Inhibitor Baja Karbon Pada Lingkungan Asam</v>
      </c>
      <c r="C9" s="66">
        <f>COUNTIF(Kemenristekdikti!E10,Database!$F$4)</f>
        <v>0</v>
      </c>
      <c r="D9" s="66">
        <f>COUNTIF(Kemenristekdikti!E10,Database!$F$5)</f>
        <v>0</v>
      </c>
      <c r="E9" s="66">
        <f>COUNTIF(Kemenristekdikti!E10,Database!$F$6)</f>
        <v>0</v>
      </c>
      <c r="F9" s="66">
        <f>COUNTIF(Kemenristekdikti!E10,Database!$F$7)</f>
        <v>0</v>
      </c>
      <c r="G9" s="66">
        <f>COUNTIF(Kemenristekdikti!E10,Database!$F$8)</f>
        <v>0</v>
      </c>
      <c r="H9" s="66">
        <f>COUNTIF(Kemenristekdikti!E10,Database!$F$9)</f>
        <v>0</v>
      </c>
      <c r="I9" s="66">
        <f>COUNTIF(Kemenristekdikti!E10,Database!$F$10)</f>
        <v>0</v>
      </c>
      <c r="J9" s="66">
        <f>COUNTIF(Kemenristekdikti!E10,Database!$F$11)</f>
        <v>0</v>
      </c>
      <c r="K9" s="66">
        <f>COUNTIF(Kemenristekdikti!E10,Database!$F$12)</f>
        <v>0</v>
      </c>
      <c r="L9" s="66">
        <f>COUNTIF(Kemenristekdikti!E10,Database!$F$13)</f>
        <v>0</v>
      </c>
      <c r="M9" s="66">
        <f>COUNTIF(Kemenristekdikti!E10,Database!$F$14)</f>
        <v>0</v>
      </c>
      <c r="N9" s="66">
        <f>COUNTIF(Kemenristekdikti!E10,Database!$F$15)</f>
        <v>1</v>
      </c>
      <c r="O9" s="66">
        <f>COUNTIF(Kemenristekdikti!E10,Database!$F$16)</f>
        <v>0</v>
      </c>
      <c r="P9" s="66">
        <f>COUNTIF(Kemenristekdikti!E10,Database!$F$17)</f>
        <v>0</v>
      </c>
      <c r="Q9" s="66">
        <f>IF(C9=1,0,IF(COUNTIF(Kemenristekdikti!F10:Y10,Database!$F$4)&gt;=1,1,0))</f>
        <v>0</v>
      </c>
      <c r="R9" s="66">
        <f>IF(D9=1,0,IF(COUNTIF(Kemenristekdikti!F10:Y10,Database!$F$5)&gt;=1,1,0))</f>
        <v>0</v>
      </c>
      <c r="S9" s="66">
        <f>IF(E9=1,0,IF(COUNTIF(Kemenristekdikti!F10:Y10,Database!$F$6)&gt;=1,1,0))</f>
        <v>0</v>
      </c>
      <c r="T9" s="66">
        <f>IF(F9=1,0,IF(COUNTIF(Kemenristekdikti!F10:Y10,Database!$F$7)&gt;=1,1,0))</f>
        <v>0</v>
      </c>
      <c r="U9" s="66">
        <f>IF(G9=1,0,IF(COUNTIF(Kemenristekdikti!F10:Y10,Database!$F$8)&gt;=1,1,0))</f>
        <v>0</v>
      </c>
      <c r="V9" s="66">
        <f>IF(H9=1,0,IF(COUNTIF(Kemenristekdikti!F10:Y10,Database!$F$9)&gt;=1,1,0))</f>
        <v>0</v>
      </c>
      <c r="W9" s="66">
        <f>IF(I9=1,0,IF(COUNTIF(Kemenristekdikti!F10:Y10,Database!$F$10)&gt;=1,1,0))</f>
        <v>0</v>
      </c>
      <c r="X9" s="66">
        <f>IF(J9=1,0,IF(COUNTIF(Kemenristekdikti!F10:Y10,Database!$F$11)&gt;=1,1,0))</f>
        <v>0</v>
      </c>
      <c r="Y9" s="66">
        <f>IF(K9=1,0,IF(COUNTIF(Kemenristekdikti!F10:Y10,Database!$F$12)&gt;=1,1,0))</f>
        <v>0</v>
      </c>
      <c r="Z9" s="66">
        <f>IF(L9=1,0,IF(COUNTIF(Kemenristekdikti!F10:Y10,Database!$F$13)&gt;=1,1,0))</f>
        <v>0</v>
      </c>
      <c r="AA9" s="66">
        <f>IF(M9=1,0,IF(COUNTIF(Kemenristekdikti!F10:Y10,Database!$F$14)&gt;=1,1,0))</f>
        <v>1</v>
      </c>
      <c r="AB9" s="66">
        <f>IF(N9=1,0,IF(COUNTIF(Kemenristekdikti!F10:Y10,Database!$F$15)&gt;=1,1,0))</f>
        <v>0</v>
      </c>
      <c r="AC9" s="66">
        <f>IF(O9=1,0,IF(COUNTIF(Kemenristekdikti!F10:Y10,Database!$F$16)&gt;=1,1,0))</f>
        <v>0</v>
      </c>
      <c r="AD9" s="66">
        <f>IF(P9=1,0,IF(COUNTIF(Kemenristekdikti!F10:Y10,Database!$F$17)&gt;=1,1,0))</f>
        <v>0</v>
      </c>
    </row>
    <row r="10" spans="1:30" ht="45" x14ac:dyDescent="0.25">
      <c r="A10" s="65">
        <f t="shared" si="2"/>
        <v>8</v>
      </c>
      <c r="B10" s="3" t="str">
        <f>Kemenristekdikti!B11</f>
        <v>Analisis Pengaruh Parameter Proses Pada Penggerindaan Baja Perkakas Untuk Komponen Permesinan Sistem Penggerak Kapal</v>
      </c>
      <c r="C10" s="66">
        <f>COUNTIF(Kemenristekdikti!E11,Database!$F$4)</f>
        <v>0</v>
      </c>
      <c r="D10" s="66">
        <f>COUNTIF(Kemenristekdikti!E11,Database!$F$5)</f>
        <v>0</v>
      </c>
      <c r="E10" s="66">
        <f>COUNTIF(Kemenristekdikti!E11,Database!$F$6)</f>
        <v>0</v>
      </c>
      <c r="F10" s="66">
        <f>COUNTIF(Kemenristekdikti!E11,Database!$F$7)</f>
        <v>0</v>
      </c>
      <c r="G10" s="66">
        <f>COUNTIF(Kemenristekdikti!E11,Database!$F$8)</f>
        <v>0</v>
      </c>
      <c r="H10" s="66">
        <f>COUNTIF(Kemenristekdikti!E11,Database!$F$9)</f>
        <v>0</v>
      </c>
      <c r="I10" s="66">
        <f>COUNTIF(Kemenristekdikti!E11,Database!$F$10)</f>
        <v>0</v>
      </c>
      <c r="J10" s="66">
        <f>COUNTIF(Kemenristekdikti!E11,Database!$F$11)</f>
        <v>0</v>
      </c>
      <c r="K10" s="66">
        <f>COUNTIF(Kemenristekdikti!E11,Database!$F$12)</f>
        <v>0</v>
      </c>
      <c r="L10" s="66">
        <f>COUNTIF(Kemenristekdikti!E11,Database!$F$13)</f>
        <v>0</v>
      </c>
      <c r="M10" s="66">
        <f>COUNTIF(Kemenristekdikti!E11,Database!$F$14)</f>
        <v>0</v>
      </c>
      <c r="N10" s="66">
        <f>COUNTIF(Kemenristekdikti!E11,Database!$F$15)</f>
        <v>0</v>
      </c>
      <c r="O10" s="66">
        <f>COUNTIF(Kemenristekdikti!E11,Database!$F$16)</f>
        <v>1</v>
      </c>
      <c r="P10" s="66">
        <f>COUNTIF(Kemenristekdikti!E11,Database!$F$17)</f>
        <v>0</v>
      </c>
      <c r="Q10" s="66">
        <f>IF(C10=1,0,IF(COUNTIF(Kemenristekdikti!F11:Y11,Database!$F$4)&gt;=1,1,0))</f>
        <v>0</v>
      </c>
      <c r="R10" s="66">
        <f>IF(D10=1,0,IF(COUNTIF(Kemenristekdikti!F11:Y11,Database!$F$5)&gt;=1,1,0))</f>
        <v>0</v>
      </c>
      <c r="S10" s="66">
        <f>IF(E10=1,0,IF(COUNTIF(Kemenristekdikti!F11:Y11,Database!$F$6)&gt;=1,1,0))</f>
        <v>0</v>
      </c>
      <c r="T10" s="66">
        <f>IF(F10=1,0,IF(COUNTIF(Kemenristekdikti!F11:Y11,Database!$F$7)&gt;=1,1,0))</f>
        <v>0</v>
      </c>
      <c r="U10" s="66">
        <f>IF(G10=1,0,IF(COUNTIF(Kemenristekdikti!F11:Y11,Database!$F$8)&gt;=1,1,0))</f>
        <v>0</v>
      </c>
      <c r="V10" s="66">
        <f>IF(H10=1,0,IF(COUNTIF(Kemenristekdikti!F11:Y11,Database!$F$9)&gt;=1,1,0))</f>
        <v>0</v>
      </c>
      <c r="W10" s="66">
        <f>IF(I10=1,0,IF(COUNTIF(Kemenristekdikti!F11:Y11,Database!$F$10)&gt;=1,1,0))</f>
        <v>0</v>
      </c>
      <c r="X10" s="66">
        <f>IF(J10=1,0,IF(COUNTIF(Kemenristekdikti!F11:Y11,Database!$F$11)&gt;=1,1,0))</f>
        <v>0</v>
      </c>
      <c r="Y10" s="66">
        <f>IF(K10=1,0,IF(COUNTIF(Kemenristekdikti!F11:Y11,Database!$F$12)&gt;=1,1,0))</f>
        <v>0</v>
      </c>
      <c r="Z10" s="66">
        <f>IF(L10=1,0,IF(COUNTIF(Kemenristekdikti!F11:Y11,Database!$F$13)&gt;=1,1,0))</f>
        <v>0</v>
      </c>
      <c r="AA10" s="66">
        <f>IF(M10=1,0,IF(COUNTIF(Kemenristekdikti!F11:Y11,Database!$F$14)&gt;=1,1,0))</f>
        <v>0</v>
      </c>
      <c r="AB10" s="66">
        <f>IF(N10=1,0,IF(COUNTIF(Kemenristekdikti!F11:Y11,Database!$F$15)&gt;=1,1,0))</f>
        <v>0</v>
      </c>
      <c r="AC10" s="66">
        <f>IF(O10=1,0,IF(COUNTIF(Kemenristekdikti!F11:Y11,Database!$F$16)&gt;=1,1,0))</f>
        <v>0</v>
      </c>
      <c r="AD10" s="66">
        <f>IF(P10=1,0,IF(COUNTIF(Kemenristekdikti!F11:Y11,Database!$F$17)&gt;=1,1,0))</f>
        <v>0</v>
      </c>
    </row>
    <row r="11" spans="1:30" ht="45" x14ac:dyDescent="0.25">
      <c r="A11" s="65">
        <f t="shared" si="2"/>
        <v>9</v>
      </c>
      <c r="B11" s="3" t="str">
        <f>Kemenristekdikti!B12</f>
        <v>Pembuatan Peredam Radiasi Gelombang Mikro Menggunakan Limbah Pertanian Padi (Sekam) Untuk Mendukung Teknologi Ramah Lingkungan</v>
      </c>
      <c r="C11" s="66">
        <f>COUNTIF(Kemenristekdikti!E12,Database!$F$4)</f>
        <v>0</v>
      </c>
      <c r="D11" s="66">
        <f>COUNTIF(Kemenristekdikti!E12,Database!$F$5)</f>
        <v>0</v>
      </c>
      <c r="E11" s="66">
        <f>COUNTIF(Kemenristekdikti!E12,Database!$F$6)</f>
        <v>0</v>
      </c>
      <c r="F11" s="66">
        <f>COUNTIF(Kemenristekdikti!E12,Database!$F$7)</f>
        <v>0</v>
      </c>
      <c r="G11" s="66">
        <f>COUNTIF(Kemenristekdikti!E12,Database!$F$8)</f>
        <v>0</v>
      </c>
      <c r="H11" s="66">
        <f>COUNTIF(Kemenristekdikti!E12,Database!$F$9)</f>
        <v>0</v>
      </c>
      <c r="I11" s="66">
        <f>COUNTIF(Kemenristekdikti!E12,Database!$F$10)</f>
        <v>0</v>
      </c>
      <c r="J11" s="66">
        <f>COUNTIF(Kemenristekdikti!E12,Database!$F$11)</f>
        <v>0</v>
      </c>
      <c r="K11" s="66">
        <f>COUNTIF(Kemenristekdikti!E12,Database!$F$12)</f>
        <v>1</v>
      </c>
      <c r="L11" s="66">
        <f>COUNTIF(Kemenristekdikti!E12,Database!$F$13)</f>
        <v>0</v>
      </c>
      <c r="M11" s="66">
        <f>COUNTIF(Kemenristekdikti!E12,Database!$F$14)</f>
        <v>0</v>
      </c>
      <c r="N11" s="66">
        <f>COUNTIF(Kemenristekdikti!E12,Database!$F$15)</f>
        <v>0</v>
      </c>
      <c r="O11" s="66">
        <f>COUNTIF(Kemenristekdikti!E12,Database!$F$16)</f>
        <v>0</v>
      </c>
      <c r="P11" s="66">
        <f>COUNTIF(Kemenristekdikti!E12,Database!$F$17)</f>
        <v>0</v>
      </c>
      <c r="Q11" s="66">
        <f>IF(C11=1,0,IF(COUNTIF(Kemenristekdikti!F12:Y12,Database!$F$4)&gt;=1,1,0))</f>
        <v>0</v>
      </c>
      <c r="R11" s="66">
        <f>IF(D11=1,0,IF(COUNTIF(Kemenristekdikti!F12:Y12,Database!$F$5)&gt;=1,1,0))</f>
        <v>0</v>
      </c>
      <c r="S11" s="66">
        <f>IF(E11=1,0,IF(COUNTIF(Kemenristekdikti!F12:Y12,Database!$F$6)&gt;=1,1,0))</f>
        <v>0</v>
      </c>
      <c r="T11" s="66">
        <f>IF(F11=1,0,IF(COUNTIF(Kemenristekdikti!F12:Y12,Database!$F$7)&gt;=1,1,0))</f>
        <v>0</v>
      </c>
      <c r="U11" s="66">
        <f>IF(G11=1,0,IF(COUNTIF(Kemenristekdikti!F12:Y12,Database!$F$8)&gt;=1,1,0))</f>
        <v>0</v>
      </c>
      <c r="V11" s="66">
        <f>IF(H11=1,0,IF(COUNTIF(Kemenristekdikti!F12:Y12,Database!$F$9)&gt;=1,1,0))</f>
        <v>0</v>
      </c>
      <c r="W11" s="66">
        <f>IF(I11=1,0,IF(COUNTIF(Kemenristekdikti!F12:Y12,Database!$F$10)&gt;=1,1,0))</f>
        <v>0</v>
      </c>
      <c r="X11" s="66">
        <f>IF(J11=1,0,IF(COUNTIF(Kemenristekdikti!F12:Y12,Database!$F$11)&gt;=1,1,0))</f>
        <v>0</v>
      </c>
      <c r="Y11" s="66">
        <f>IF(K11=1,0,IF(COUNTIF(Kemenristekdikti!F12:Y12,Database!$F$12)&gt;=1,1,0))</f>
        <v>0</v>
      </c>
      <c r="Z11" s="66">
        <f>IF(L11=1,0,IF(COUNTIF(Kemenristekdikti!F12:Y12,Database!$F$13)&gt;=1,1,0))</f>
        <v>0</v>
      </c>
      <c r="AA11" s="66">
        <f>IF(M11=1,0,IF(COUNTIF(Kemenristekdikti!F12:Y12,Database!$F$14)&gt;=1,1,0))</f>
        <v>0</v>
      </c>
      <c r="AB11" s="66">
        <f>IF(N11=1,0,IF(COUNTIF(Kemenristekdikti!F12:Y12,Database!$F$15)&gt;=1,1,0))</f>
        <v>0</v>
      </c>
      <c r="AC11" s="66">
        <f>IF(O11=1,0,IF(COUNTIF(Kemenristekdikti!F12:Y12,Database!$F$16)&gt;=1,1,0))</f>
        <v>0</v>
      </c>
      <c r="AD11" s="66">
        <f>IF(P11=1,0,IF(COUNTIF(Kemenristekdikti!F12:Y12,Database!$F$17)&gt;=1,1,0))</f>
        <v>0</v>
      </c>
    </row>
    <row r="12" spans="1:30" ht="45" x14ac:dyDescent="0.25">
      <c r="A12" s="65">
        <f t="shared" si="2"/>
        <v>10</v>
      </c>
      <c r="B12" s="3" t="str">
        <f>Kemenristekdikti!B13</f>
        <v>Dewi-Dewi Skoci Penolong yang memenuhi Persyaratan Klas</v>
      </c>
      <c r="C12" s="66">
        <f>COUNTIF(Kemenristekdikti!E13,Database!$F$4)</f>
        <v>0</v>
      </c>
      <c r="D12" s="66">
        <f>COUNTIF(Kemenristekdikti!E13,Database!$F$5)</f>
        <v>0</v>
      </c>
      <c r="E12" s="66">
        <f>COUNTIF(Kemenristekdikti!E13,Database!$F$6)</f>
        <v>0</v>
      </c>
      <c r="F12" s="66">
        <f>COUNTIF(Kemenristekdikti!E13,Database!$F$7)</f>
        <v>0</v>
      </c>
      <c r="G12" s="66">
        <f>COUNTIF(Kemenristekdikti!E13,Database!$F$8)</f>
        <v>0</v>
      </c>
      <c r="H12" s="66">
        <f>COUNTIF(Kemenristekdikti!E13,Database!$F$9)</f>
        <v>0</v>
      </c>
      <c r="I12" s="66">
        <f>COUNTIF(Kemenristekdikti!E13,Database!$F$10)</f>
        <v>0</v>
      </c>
      <c r="J12" s="66">
        <f>COUNTIF(Kemenristekdikti!E13,Database!$F$11)</f>
        <v>0</v>
      </c>
      <c r="K12" s="66">
        <f>COUNTIF(Kemenristekdikti!E13,Database!$F$12)</f>
        <v>0</v>
      </c>
      <c r="L12" s="66">
        <f>COUNTIF(Kemenristekdikti!E13,Database!$F$13)</f>
        <v>0</v>
      </c>
      <c r="M12" s="66">
        <f>COUNTIF(Kemenristekdikti!E13,Database!$F$14)</f>
        <v>0</v>
      </c>
      <c r="N12" s="66">
        <f>COUNTIF(Kemenristekdikti!E13,Database!$F$15)</f>
        <v>0</v>
      </c>
      <c r="O12" s="66">
        <f>COUNTIF(Kemenristekdikti!E13,Database!$F$16)</f>
        <v>0</v>
      </c>
      <c r="P12" s="66">
        <f>COUNTIF(Kemenristekdikti!E13,Database!$F$17)</f>
        <v>1</v>
      </c>
      <c r="Q12" s="66">
        <f>IF(C12=1,0,IF(COUNTIF(Kemenristekdikti!F13:Y13,Database!$F$4)&gt;=1,1,0))</f>
        <v>0</v>
      </c>
      <c r="R12" s="66">
        <f>IF(D12=1,0,IF(COUNTIF(Kemenristekdikti!F13:Y13,Database!$F$5)&gt;=1,1,0))</f>
        <v>0</v>
      </c>
      <c r="S12" s="66">
        <f>IF(E12=1,0,IF(COUNTIF(Kemenristekdikti!F13:Y13,Database!$F$6)&gt;=1,1,0))</f>
        <v>0</v>
      </c>
      <c r="T12" s="66">
        <f>IF(F12=1,0,IF(COUNTIF(Kemenristekdikti!F13:Y13,Database!$F$7)&gt;=1,1,0))</f>
        <v>0</v>
      </c>
      <c r="U12" s="66">
        <f>IF(G12=1,0,IF(COUNTIF(Kemenristekdikti!F13:Y13,Database!$F$8)&gt;=1,1,0))</f>
        <v>0</v>
      </c>
      <c r="V12" s="66">
        <f>IF(H12=1,0,IF(COUNTIF(Kemenristekdikti!F13:Y13,Database!$F$9)&gt;=1,1,0))</f>
        <v>0</v>
      </c>
      <c r="W12" s="66">
        <f>IF(I12=1,0,IF(COUNTIF(Kemenristekdikti!F13:Y13,Database!$F$10)&gt;=1,1,0))</f>
        <v>0</v>
      </c>
      <c r="X12" s="66">
        <f>IF(J12=1,0,IF(COUNTIF(Kemenristekdikti!F13:Y13,Database!$F$11)&gt;=1,1,0))</f>
        <v>0</v>
      </c>
      <c r="Y12" s="66">
        <f>IF(K12=1,0,IF(COUNTIF(Kemenristekdikti!F13:Y13,Database!$F$12)&gt;=1,1,0))</f>
        <v>0</v>
      </c>
      <c r="Z12" s="66">
        <f>IF(L12=1,0,IF(COUNTIF(Kemenristekdikti!F13:Y13,Database!$F$13)&gt;=1,1,0))</f>
        <v>0</v>
      </c>
      <c r="AA12" s="66">
        <f>IF(M12=1,0,IF(COUNTIF(Kemenristekdikti!F13:Y13,Database!$F$14)&gt;=1,1,0))</f>
        <v>0</v>
      </c>
      <c r="AB12" s="66">
        <f>IF(N12=1,0,IF(COUNTIF(Kemenristekdikti!F13:Y13,Database!$F$15)&gt;=1,1,0))</f>
        <v>0</v>
      </c>
      <c r="AC12" s="66">
        <f>IF(O12=1,0,IF(COUNTIF(Kemenristekdikti!F13:Y13,Database!$F$16)&gt;=1,1,0))</f>
        <v>0</v>
      </c>
      <c r="AD12" s="66">
        <f>IF(P12=1,0,IF(COUNTIF(Kemenristekdikti!F13:Y13,Database!$F$17)&gt;=1,1,0))</f>
        <v>0</v>
      </c>
    </row>
    <row r="13" spans="1:30" ht="45" x14ac:dyDescent="0.25">
      <c r="A13" s="65">
        <f t="shared" si="2"/>
        <v>11</v>
      </c>
      <c r="B13" s="3" t="str">
        <f>Kemenristekdikti!B14</f>
        <v>Mesin Es Balok Mandiri Untuk Nelayan Tradisional</v>
      </c>
      <c r="C13" s="66">
        <f>COUNTIF(Kemenristekdikti!E14,Database!$F$4)</f>
        <v>0</v>
      </c>
      <c r="D13" s="66">
        <f>COUNTIF(Kemenristekdikti!E14,Database!$F$5)</f>
        <v>0</v>
      </c>
      <c r="E13" s="66">
        <f>COUNTIF(Kemenristekdikti!E14,Database!$F$6)</f>
        <v>0</v>
      </c>
      <c r="F13" s="66">
        <f>COUNTIF(Kemenristekdikti!E14,Database!$F$7)</f>
        <v>0</v>
      </c>
      <c r="G13" s="66">
        <f>COUNTIF(Kemenristekdikti!E14,Database!$F$8)</f>
        <v>0</v>
      </c>
      <c r="H13" s="66">
        <f>COUNTIF(Kemenristekdikti!E14,Database!$F$9)</f>
        <v>0</v>
      </c>
      <c r="I13" s="66">
        <f>COUNTIF(Kemenristekdikti!E14,Database!$F$10)</f>
        <v>0</v>
      </c>
      <c r="J13" s="66">
        <f>COUNTIF(Kemenristekdikti!E14,Database!$F$11)</f>
        <v>1</v>
      </c>
      <c r="K13" s="66">
        <f>COUNTIF(Kemenristekdikti!E14,Database!$F$12)</f>
        <v>0</v>
      </c>
      <c r="L13" s="66">
        <f>COUNTIF(Kemenristekdikti!E14,Database!$F$13)</f>
        <v>0</v>
      </c>
      <c r="M13" s="66">
        <f>COUNTIF(Kemenristekdikti!E14,Database!$F$14)</f>
        <v>0</v>
      </c>
      <c r="N13" s="66">
        <f>COUNTIF(Kemenristekdikti!E14,Database!$F$15)</f>
        <v>0</v>
      </c>
      <c r="O13" s="66">
        <f>COUNTIF(Kemenristekdikti!E14,Database!$F$16)</f>
        <v>0</v>
      </c>
      <c r="P13" s="66">
        <f>COUNTIF(Kemenristekdikti!E14,Database!$F$17)</f>
        <v>0</v>
      </c>
      <c r="Q13" s="66">
        <f>IF(C13=1,0,IF(COUNTIF(Kemenristekdikti!F14:Y14,Database!$F$4)&gt;=1,1,0))</f>
        <v>0</v>
      </c>
      <c r="R13" s="66">
        <f>IF(D13=1,0,IF(COUNTIF(Kemenristekdikti!F14:Y14,Database!$F$5)&gt;=1,1,0))</f>
        <v>0</v>
      </c>
      <c r="S13" s="66">
        <f>IF(E13=1,0,IF(COUNTIF(Kemenristekdikti!F14:Y14,Database!$F$6)&gt;=1,1,0))</f>
        <v>0</v>
      </c>
      <c r="T13" s="66">
        <f>IF(F13=1,0,IF(COUNTIF(Kemenristekdikti!F14:Y14,Database!$F$7)&gt;=1,1,0))</f>
        <v>0</v>
      </c>
      <c r="U13" s="66">
        <f>IF(G13=1,0,IF(COUNTIF(Kemenristekdikti!F14:Y14,Database!$F$8)&gt;=1,1,0))</f>
        <v>0</v>
      </c>
      <c r="V13" s="66">
        <f>IF(H13=1,0,IF(COUNTIF(Kemenristekdikti!F14:Y14,Database!$F$9)&gt;=1,1,0))</f>
        <v>0</v>
      </c>
      <c r="W13" s="66">
        <f>IF(I13=1,0,IF(COUNTIF(Kemenristekdikti!F14:Y14,Database!$F$10)&gt;=1,1,0))</f>
        <v>0</v>
      </c>
      <c r="X13" s="66">
        <f>IF(J13=1,0,IF(COUNTIF(Kemenristekdikti!F14:Y14,Database!$F$11)&gt;=1,1,0))</f>
        <v>0</v>
      </c>
      <c r="Y13" s="66">
        <f>IF(K13=1,0,IF(COUNTIF(Kemenristekdikti!F14:Y14,Database!$F$12)&gt;=1,1,0))</f>
        <v>0</v>
      </c>
      <c r="Z13" s="66">
        <f>IF(L13=1,0,IF(COUNTIF(Kemenristekdikti!F14:Y14,Database!$F$13)&gt;=1,1,0))</f>
        <v>0</v>
      </c>
      <c r="AA13" s="66">
        <f>IF(M13=1,0,IF(COUNTIF(Kemenristekdikti!F14:Y14,Database!$F$14)&gt;=1,1,0))</f>
        <v>0</v>
      </c>
      <c r="AB13" s="66">
        <f>IF(N13=1,0,IF(COUNTIF(Kemenristekdikti!F14:Y14,Database!$F$15)&gt;=1,1,0))</f>
        <v>0</v>
      </c>
      <c r="AC13" s="66">
        <f>IF(O13=1,0,IF(COUNTIF(Kemenristekdikti!F14:Y14,Database!$F$16)&gt;=1,1,0))</f>
        <v>0</v>
      </c>
      <c r="AD13" s="66">
        <f>IF(P13=1,0,IF(COUNTIF(Kemenristekdikti!F14:Y14,Database!$F$17)&gt;=1,1,0))</f>
        <v>0</v>
      </c>
    </row>
    <row r="14" spans="1:30" ht="45" x14ac:dyDescent="0.25">
      <c r="A14" s="65">
        <f t="shared" si="2"/>
        <v>12</v>
      </c>
      <c r="B14" s="3" t="str">
        <f>Kemenristekdikti!B15</f>
        <v>Algoritma Berhirarki Dengan Fungsi Switching Untuk Pengidentifikasian Sistem Campuran Linear Dan Nonlinear Yang Tidak Pasti</v>
      </c>
      <c r="C14" s="66">
        <f>COUNTIF(Kemenristekdikti!E15,Database!$F$4)</f>
        <v>0</v>
      </c>
      <c r="D14" s="66">
        <f>COUNTIF(Kemenristekdikti!E15,Database!$F$5)</f>
        <v>0</v>
      </c>
      <c r="E14" s="66">
        <f>COUNTIF(Kemenristekdikti!E15,Database!$F$6)</f>
        <v>0</v>
      </c>
      <c r="F14" s="66">
        <f>COUNTIF(Kemenristekdikti!E15,Database!$F$7)</f>
        <v>0</v>
      </c>
      <c r="G14" s="66">
        <f>COUNTIF(Kemenristekdikti!E15,Database!$F$8)</f>
        <v>0</v>
      </c>
      <c r="H14" s="66">
        <f>COUNTIF(Kemenristekdikti!E15,Database!$F$9)</f>
        <v>0</v>
      </c>
      <c r="I14" s="66">
        <f>COUNTIF(Kemenristekdikti!E15,Database!$F$10)</f>
        <v>0</v>
      </c>
      <c r="J14" s="66">
        <f>COUNTIF(Kemenristekdikti!E15,Database!$F$11)</f>
        <v>0</v>
      </c>
      <c r="K14" s="66">
        <f>COUNTIF(Kemenristekdikti!E15,Database!$F$12)</f>
        <v>0</v>
      </c>
      <c r="L14" s="66">
        <f>COUNTIF(Kemenristekdikti!E15,Database!$F$13)</f>
        <v>1</v>
      </c>
      <c r="M14" s="66">
        <f>COUNTIF(Kemenristekdikti!E15,Database!$F$14)</f>
        <v>0</v>
      </c>
      <c r="N14" s="66">
        <f>COUNTIF(Kemenristekdikti!E15,Database!$F$15)</f>
        <v>0</v>
      </c>
      <c r="O14" s="66">
        <f>COUNTIF(Kemenristekdikti!E15,Database!$F$16)</f>
        <v>0</v>
      </c>
      <c r="P14" s="66">
        <f>COUNTIF(Kemenristekdikti!E15,Database!$F$17)</f>
        <v>0</v>
      </c>
      <c r="Q14" s="66">
        <f>IF(C14=1,0,IF(COUNTIF(Kemenristekdikti!F15:Y15,Database!$F$4)&gt;=1,1,0))</f>
        <v>0</v>
      </c>
      <c r="R14" s="66">
        <f>IF(D14=1,0,IF(COUNTIF(Kemenristekdikti!F15:Y15,Database!$F$5)&gt;=1,1,0))</f>
        <v>0</v>
      </c>
      <c r="S14" s="66">
        <f>IF(E14=1,0,IF(COUNTIF(Kemenristekdikti!F15:Y15,Database!$F$6)&gt;=1,1,0))</f>
        <v>0</v>
      </c>
      <c r="T14" s="66">
        <f>IF(F14=1,0,IF(COUNTIF(Kemenristekdikti!F15:Y15,Database!$F$7)&gt;=1,1,0))</f>
        <v>0</v>
      </c>
      <c r="U14" s="66">
        <f>IF(G14=1,0,IF(COUNTIF(Kemenristekdikti!F15:Y15,Database!$F$8)&gt;=1,1,0))</f>
        <v>0</v>
      </c>
      <c r="V14" s="66">
        <f>IF(H14=1,0,IF(COUNTIF(Kemenristekdikti!F15:Y15,Database!$F$9)&gt;=1,1,0))</f>
        <v>0</v>
      </c>
      <c r="W14" s="66">
        <f>IF(I14=1,0,IF(COUNTIF(Kemenristekdikti!F15:Y15,Database!$F$10)&gt;=1,1,0))</f>
        <v>0</v>
      </c>
      <c r="X14" s="66">
        <f>IF(J14=1,0,IF(COUNTIF(Kemenristekdikti!F15:Y15,Database!$F$11)&gt;=1,1,0))</f>
        <v>0</v>
      </c>
      <c r="Y14" s="66">
        <f>IF(K14=1,0,IF(COUNTIF(Kemenristekdikti!F15:Y15,Database!$F$12)&gt;=1,1,0))</f>
        <v>0</v>
      </c>
      <c r="Z14" s="66">
        <f>IF(L14=1,0,IF(COUNTIF(Kemenristekdikti!F15:Y15,Database!$F$13)&gt;=1,1,0))</f>
        <v>0</v>
      </c>
      <c r="AA14" s="66">
        <f>IF(M14=1,0,IF(COUNTIF(Kemenristekdikti!F15:Y15,Database!$F$14)&gt;=1,1,0))</f>
        <v>0</v>
      </c>
      <c r="AB14" s="66">
        <f>IF(N14=1,0,IF(COUNTIF(Kemenristekdikti!F15:Y15,Database!$F$15)&gt;=1,1,0))</f>
        <v>0</v>
      </c>
      <c r="AC14" s="66">
        <f>IF(O14=1,0,IF(COUNTIF(Kemenristekdikti!F15:Y15,Database!$F$16)&gt;=1,1,0))</f>
        <v>0</v>
      </c>
      <c r="AD14" s="66">
        <f>IF(P14=1,0,IF(COUNTIF(Kemenristekdikti!F15:Y15,Database!$F$17)&gt;=1,1,0))</f>
        <v>0</v>
      </c>
    </row>
    <row r="15" spans="1:30" ht="45" x14ac:dyDescent="0.25">
      <c r="A15" s="65">
        <f t="shared" si="2"/>
        <v>13</v>
      </c>
      <c r="B15" s="3" t="str">
        <f>Kemenristekdikti!B16</f>
        <v>Desain Dan Aplikasi Smart-Meter Dengan Memanfaatkan Sensor Fiber Optic Yang Mampu Mendeteksi Harmonisa, Secara Online Pada Microgrid System, Guna Menjaga Sustainabilitas Kelistrikan Nasional</v>
      </c>
      <c r="C15" s="66">
        <f>COUNTIF(Kemenristekdikti!E16,Database!$F$4)</f>
        <v>0</v>
      </c>
      <c r="D15" s="66">
        <f>COUNTIF(Kemenristekdikti!E16,Database!$F$5)</f>
        <v>0</v>
      </c>
      <c r="E15" s="66">
        <f>COUNTIF(Kemenristekdikti!E16,Database!$F$6)</f>
        <v>0</v>
      </c>
      <c r="F15" s="66">
        <f>COUNTIF(Kemenristekdikti!E16,Database!$F$7)</f>
        <v>0</v>
      </c>
      <c r="G15" s="66">
        <f>COUNTIF(Kemenristekdikti!E16,Database!$F$8)</f>
        <v>0</v>
      </c>
      <c r="H15" s="66">
        <f>COUNTIF(Kemenristekdikti!E16,Database!$F$9)</f>
        <v>0</v>
      </c>
      <c r="I15" s="66">
        <f>COUNTIF(Kemenristekdikti!E16,Database!$F$10)</f>
        <v>0</v>
      </c>
      <c r="J15" s="66">
        <f>COUNTIF(Kemenristekdikti!E16,Database!$F$11)</f>
        <v>0</v>
      </c>
      <c r="K15" s="66">
        <f>COUNTIF(Kemenristekdikti!E16,Database!$F$12)</f>
        <v>1</v>
      </c>
      <c r="L15" s="66">
        <f>COUNTIF(Kemenristekdikti!E16,Database!$F$13)</f>
        <v>0</v>
      </c>
      <c r="M15" s="66">
        <f>COUNTIF(Kemenristekdikti!E16,Database!$F$14)</f>
        <v>0</v>
      </c>
      <c r="N15" s="66">
        <f>COUNTIF(Kemenristekdikti!E16,Database!$F$15)</f>
        <v>0</v>
      </c>
      <c r="O15" s="66">
        <f>COUNTIF(Kemenristekdikti!E16,Database!$F$16)</f>
        <v>0</v>
      </c>
      <c r="P15" s="66">
        <f>COUNTIF(Kemenristekdikti!E16,Database!$F$17)</f>
        <v>0</v>
      </c>
      <c r="Q15" s="66">
        <f>IF(C15=1,0,IF(COUNTIF(Kemenristekdikti!F16:Y16,Database!$F$4)&gt;=1,1,0))</f>
        <v>0</v>
      </c>
      <c r="R15" s="66">
        <f>IF(D15=1,0,IF(COUNTIF(Kemenristekdikti!F16:Y16,Database!$F$5)&gt;=1,1,0))</f>
        <v>0</v>
      </c>
      <c r="S15" s="66">
        <f>IF(E15=1,0,IF(COUNTIF(Kemenristekdikti!F16:Y16,Database!$F$6)&gt;=1,1,0))</f>
        <v>0</v>
      </c>
      <c r="T15" s="66">
        <f>IF(F15=1,0,IF(COUNTIF(Kemenristekdikti!F16:Y16,Database!$F$7)&gt;=1,1,0))</f>
        <v>0</v>
      </c>
      <c r="U15" s="66">
        <f>IF(G15=1,0,IF(COUNTIF(Kemenristekdikti!F16:Y16,Database!$F$8)&gt;=1,1,0))</f>
        <v>0</v>
      </c>
      <c r="V15" s="66">
        <f>IF(H15=1,0,IF(COUNTIF(Kemenristekdikti!F16:Y16,Database!$F$9)&gt;=1,1,0))</f>
        <v>0</v>
      </c>
      <c r="W15" s="66">
        <f>IF(I15=1,0,IF(COUNTIF(Kemenristekdikti!F16:Y16,Database!$F$10)&gt;=1,1,0))</f>
        <v>0</v>
      </c>
      <c r="X15" s="66">
        <f>IF(J15=1,0,IF(COUNTIF(Kemenristekdikti!F16:Y16,Database!$F$11)&gt;=1,1,0))</f>
        <v>0</v>
      </c>
      <c r="Y15" s="66">
        <f>IF(K15=1,0,IF(COUNTIF(Kemenristekdikti!F16:Y16,Database!$F$12)&gt;=1,1,0))</f>
        <v>0</v>
      </c>
      <c r="Z15" s="66">
        <f>IF(L15=1,0,IF(COUNTIF(Kemenristekdikti!F16:Y16,Database!$F$13)&gt;=1,1,0))</f>
        <v>0</v>
      </c>
      <c r="AA15" s="66">
        <f>IF(M15=1,0,IF(COUNTIF(Kemenristekdikti!F16:Y16,Database!$F$14)&gt;=1,1,0))</f>
        <v>0</v>
      </c>
      <c r="AB15" s="66">
        <f>IF(N15=1,0,IF(COUNTIF(Kemenristekdikti!F16:Y16,Database!$F$15)&gt;=1,1,0))</f>
        <v>0</v>
      </c>
      <c r="AC15" s="66">
        <f>IF(O15=1,0,IF(COUNTIF(Kemenristekdikti!F16:Y16,Database!$F$16)&gt;=1,1,0))</f>
        <v>0</v>
      </c>
      <c r="AD15" s="66">
        <f>IF(P15=1,0,IF(COUNTIF(Kemenristekdikti!F16:Y16,Database!$F$17)&gt;=1,1,0))</f>
        <v>0</v>
      </c>
    </row>
    <row r="16" spans="1:30" ht="45" x14ac:dyDescent="0.25">
      <c r="A16" s="65">
        <f t="shared" si="2"/>
        <v>14</v>
      </c>
      <c r="B16" s="3" t="str">
        <f>Kemenristekdikti!B17</f>
        <v>Penentuan Reference Dose (RfD) Pada Penggunaan Obat Anti Nyamuk Di Dalam Ruangan</v>
      </c>
      <c r="C16" s="66">
        <f>COUNTIF(Kemenristekdikti!E17,Database!$F$4)</f>
        <v>0</v>
      </c>
      <c r="D16" s="66">
        <f>COUNTIF(Kemenristekdikti!E17,Database!$F$5)</f>
        <v>0</v>
      </c>
      <c r="E16" s="66">
        <f>COUNTIF(Kemenristekdikti!E17,Database!$F$6)</f>
        <v>0</v>
      </c>
      <c r="F16" s="66">
        <f>COUNTIF(Kemenristekdikti!E17,Database!$F$7)</f>
        <v>0</v>
      </c>
      <c r="G16" s="66">
        <f>COUNTIF(Kemenristekdikti!E17,Database!$F$8)</f>
        <v>0</v>
      </c>
      <c r="H16" s="66">
        <f>COUNTIF(Kemenristekdikti!E17,Database!$F$9)</f>
        <v>0</v>
      </c>
      <c r="I16" s="66">
        <f>COUNTIF(Kemenristekdikti!E17,Database!$F$10)</f>
        <v>0</v>
      </c>
      <c r="J16" s="66">
        <f>COUNTIF(Kemenristekdikti!E17,Database!$F$11)</f>
        <v>0</v>
      </c>
      <c r="K16" s="66">
        <f>COUNTIF(Kemenristekdikti!E17,Database!$F$12)</f>
        <v>0</v>
      </c>
      <c r="L16" s="66">
        <f>COUNTIF(Kemenristekdikti!E17,Database!$F$13)</f>
        <v>0</v>
      </c>
      <c r="M16" s="66">
        <f>COUNTIF(Kemenristekdikti!E17,Database!$F$14)</f>
        <v>1</v>
      </c>
      <c r="N16" s="66">
        <f>COUNTIF(Kemenristekdikti!E17,Database!$F$15)</f>
        <v>0</v>
      </c>
      <c r="O16" s="66">
        <f>COUNTIF(Kemenristekdikti!E17,Database!$F$16)</f>
        <v>0</v>
      </c>
      <c r="P16" s="66">
        <f>COUNTIF(Kemenristekdikti!E17,Database!$F$17)</f>
        <v>0</v>
      </c>
      <c r="Q16" s="66">
        <f>IF(C16=1,0,IF(COUNTIF(Kemenristekdikti!F17:Y17,Database!$F$4)&gt;=1,1,0))</f>
        <v>0</v>
      </c>
      <c r="R16" s="66">
        <f>IF(D16=1,0,IF(COUNTIF(Kemenristekdikti!F17:Y17,Database!$F$5)&gt;=1,1,0))</f>
        <v>0</v>
      </c>
      <c r="S16" s="66">
        <f>IF(E16=1,0,IF(COUNTIF(Kemenristekdikti!F17:Y17,Database!$F$6)&gt;=1,1,0))</f>
        <v>0</v>
      </c>
      <c r="T16" s="66">
        <f>IF(F16=1,0,IF(COUNTIF(Kemenristekdikti!F17:Y17,Database!$F$7)&gt;=1,1,0))</f>
        <v>0</v>
      </c>
      <c r="U16" s="66">
        <f>IF(G16=1,0,IF(COUNTIF(Kemenristekdikti!F17:Y17,Database!$F$8)&gt;=1,1,0))</f>
        <v>0</v>
      </c>
      <c r="V16" s="66">
        <f>IF(H16=1,0,IF(COUNTIF(Kemenristekdikti!F17:Y17,Database!$F$9)&gt;=1,1,0))</f>
        <v>0</v>
      </c>
      <c r="W16" s="66">
        <f>IF(I16=1,0,IF(COUNTIF(Kemenristekdikti!F17:Y17,Database!$F$10)&gt;=1,1,0))</f>
        <v>0</v>
      </c>
      <c r="X16" s="66">
        <f>IF(J16=1,0,IF(COUNTIF(Kemenristekdikti!F17:Y17,Database!$F$11)&gt;=1,1,0))</f>
        <v>0</v>
      </c>
      <c r="Y16" s="66">
        <f>IF(K16=1,0,IF(COUNTIF(Kemenristekdikti!F17:Y17,Database!$F$12)&gt;=1,1,0))</f>
        <v>0</v>
      </c>
      <c r="Z16" s="66">
        <f>IF(L16=1,0,IF(COUNTIF(Kemenristekdikti!F17:Y17,Database!$F$13)&gt;=1,1,0))</f>
        <v>0</v>
      </c>
      <c r="AA16" s="66">
        <f>IF(M16=1,0,IF(COUNTIF(Kemenristekdikti!F17:Y17,Database!$F$14)&gt;=1,1,0))</f>
        <v>0</v>
      </c>
      <c r="AB16" s="66">
        <f>IF(N16=1,0,IF(COUNTIF(Kemenristekdikti!F17:Y17,Database!$F$15)&gt;=1,1,0))</f>
        <v>0</v>
      </c>
      <c r="AC16" s="66">
        <f>IF(O16=1,0,IF(COUNTIF(Kemenristekdikti!F17:Y17,Database!$F$16)&gt;=1,1,0))</f>
        <v>0</v>
      </c>
      <c r="AD16" s="66">
        <f>IF(P16=1,0,IF(COUNTIF(Kemenristekdikti!F17:Y17,Database!$F$17)&gt;=1,1,0))</f>
        <v>0</v>
      </c>
    </row>
    <row r="17" spans="1:30" ht="45" x14ac:dyDescent="0.25">
      <c r="A17" s="65">
        <f t="shared" si="2"/>
        <v>15</v>
      </c>
      <c r="B17" s="3" t="str">
        <f>Kemenristekdikti!B18</f>
        <v>Aplikasi Fluidized Bed Crystallization (FBC) Untuk Recovery Magnesium Dari Limbah Pengolahan Air Laut Dalam Upaya Mewujudkan Marine Environmental Sustainability</v>
      </c>
      <c r="C17" s="66">
        <f>COUNTIF(Kemenristekdikti!E18,Database!$F$4)</f>
        <v>0</v>
      </c>
      <c r="D17" s="66">
        <f>COUNTIF(Kemenristekdikti!E18,Database!$F$5)</f>
        <v>0</v>
      </c>
      <c r="E17" s="66">
        <f>COUNTIF(Kemenristekdikti!E18,Database!$F$6)</f>
        <v>0</v>
      </c>
      <c r="F17" s="66">
        <f>COUNTIF(Kemenristekdikti!E18,Database!$F$7)</f>
        <v>0</v>
      </c>
      <c r="G17" s="66">
        <f>COUNTIF(Kemenristekdikti!E18,Database!$F$8)</f>
        <v>0</v>
      </c>
      <c r="H17" s="66">
        <f>COUNTIF(Kemenristekdikti!E18,Database!$F$9)</f>
        <v>0</v>
      </c>
      <c r="I17" s="66">
        <f>COUNTIF(Kemenristekdikti!E18,Database!$F$10)</f>
        <v>0</v>
      </c>
      <c r="J17" s="66">
        <f>COUNTIF(Kemenristekdikti!E18,Database!$F$11)</f>
        <v>0</v>
      </c>
      <c r="K17" s="66">
        <f>COUNTIF(Kemenristekdikti!E18,Database!$F$12)</f>
        <v>0</v>
      </c>
      <c r="L17" s="66">
        <f>COUNTIF(Kemenristekdikti!E18,Database!$F$13)</f>
        <v>0</v>
      </c>
      <c r="M17" s="66">
        <f>COUNTIF(Kemenristekdikti!E18,Database!$F$14)</f>
        <v>0</v>
      </c>
      <c r="N17" s="66">
        <f>COUNTIF(Kemenristekdikti!E18,Database!$F$15)</f>
        <v>1</v>
      </c>
      <c r="O17" s="66">
        <f>COUNTIF(Kemenristekdikti!E18,Database!$F$16)</f>
        <v>0</v>
      </c>
      <c r="P17" s="66">
        <f>COUNTIF(Kemenristekdikti!E18,Database!$F$17)</f>
        <v>0</v>
      </c>
      <c r="Q17" s="66">
        <f>IF(C17=1,0,IF(COUNTIF(Kemenristekdikti!F18:Y18,Database!$F$4)&gt;=1,1,0))</f>
        <v>0</v>
      </c>
      <c r="R17" s="66">
        <f>IF(D17=1,0,IF(COUNTIF(Kemenristekdikti!F18:Y18,Database!$F$5)&gt;=1,1,0))</f>
        <v>0</v>
      </c>
      <c r="S17" s="66">
        <f>IF(E17=1,0,IF(COUNTIF(Kemenristekdikti!F18:Y18,Database!$F$6)&gt;=1,1,0))</f>
        <v>0</v>
      </c>
      <c r="T17" s="66">
        <f>IF(F17=1,0,IF(COUNTIF(Kemenristekdikti!F18:Y18,Database!$F$7)&gt;=1,1,0))</f>
        <v>0</v>
      </c>
      <c r="U17" s="66">
        <f>IF(G17=1,0,IF(COUNTIF(Kemenristekdikti!F18:Y18,Database!$F$8)&gt;=1,1,0))</f>
        <v>0</v>
      </c>
      <c r="V17" s="66">
        <f>IF(H17=1,0,IF(COUNTIF(Kemenristekdikti!F18:Y18,Database!$F$9)&gt;=1,1,0))</f>
        <v>0</v>
      </c>
      <c r="W17" s="66">
        <f>IF(I17=1,0,IF(COUNTIF(Kemenristekdikti!F18:Y18,Database!$F$10)&gt;=1,1,0))</f>
        <v>0</v>
      </c>
      <c r="X17" s="66">
        <f>IF(J17=1,0,IF(COUNTIF(Kemenristekdikti!F18:Y18,Database!$F$11)&gt;=1,1,0))</f>
        <v>0</v>
      </c>
      <c r="Y17" s="66">
        <f>IF(K17=1,0,IF(COUNTIF(Kemenristekdikti!F18:Y18,Database!$F$12)&gt;=1,1,0))</f>
        <v>0</v>
      </c>
      <c r="Z17" s="66">
        <f>IF(L17=1,0,IF(COUNTIF(Kemenristekdikti!F18:Y18,Database!$F$13)&gt;=1,1,0))</f>
        <v>0</v>
      </c>
      <c r="AA17" s="66">
        <f>IF(M17=1,0,IF(COUNTIF(Kemenristekdikti!F18:Y18,Database!$F$14)&gt;=1,1,0))</f>
        <v>0</v>
      </c>
      <c r="AB17" s="66">
        <f>IF(N17=1,0,IF(COUNTIF(Kemenristekdikti!F18:Y18,Database!$F$15)&gt;=1,1,0))</f>
        <v>0</v>
      </c>
      <c r="AC17" s="66">
        <f>IF(O17=1,0,IF(COUNTIF(Kemenristekdikti!F18:Y18,Database!$F$16)&gt;=1,1,0))</f>
        <v>0</v>
      </c>
      <c r="AD17" s="66">
        <f>IF(P17=1,0,IF(COUNTIF(Kemenristekdikti!F18:Y18,Database!$F$17)&gt;=1,1,0))</f>
        <v>0</v>
      </c>
    </row>
    <row r="18" spans="1:30" ht="45" x14ac:dyDescent="0.25">
      <c r="A18" s="65">
        <f t="shared" si="2"/>
        <v>16</v>
      </c>
      <c r="B18" s="3" t="str">
        <f>Kemenristekdikti!B19</f>
        <v>Pengaruh Implementasi Multimodal Texts Dalam Program Extensive Reading Terhadap Kemampuan Membaca Mahasiswa Politeknik</v>
      </c>
      <c r="C18" s="66">
        <f>COUNTIF(Kemenristekdikti!E19,Database!$F$4)</f>
        <v>0</v>
      </c>
      <c r="D18" s="66">
        <f>COUNTIF(Kemenristekdikti!E19,Database!$F$5)</f>
        <v>0</v>
      </c>
      <c r="E18" s="66">
        <f>COUNTIF(Kemenristekdikti!E19,Database!$F$6)</f>
        <v>0</v>
      </c>
      <c r="F18" s="66">
        <f>COUNTIF(Kemenristekdikti!E19,Database!$F$7)</f>
        <v>0</v>
      </c>
      <c r="G18" s="66">
        <f>COUNTIF(Kemenristekdikti!E19,Database!$F$8)</f>
        <v>0</v>
      </c>
      <c r="H18" s="66">
        <f>COUNTIF(Kemenristekdikti!E19,Database!$F$9)</f>
        <v>1</v>
      </c>
      <c r="I18" s="66">
        <f>COUNTIF(Kemenristekdikti!E19,Database!$F$10)</f>
        <v>0</v>
      </c>
      <c r="J18" s="66">
        <f>COUNTIF(Kemenristekdikti!E19,Database!$F$11)</f>
        <v>0</v>
      </c>
      <c r="K18" s="66">
        <f>COUNTIF(Kemenristekdikti!E19,Database!$F$12)</f>
        <v>0</v>
      </c>
      <c r="L18" s="66">
        <f>COUNTIF(Kemenristekdikti!E19,Database!$F$13)</f>
        <v>0</v>
      </c>
      <c r="M18" s="66">
        <f>COUNTIF(Kemenristekdikti!E19,Database!$F$14)</f>
        <v>0</v>
      </c>
      <c r="N18" s="66">
        <f>COUNTIF(Kemenristekdikti!E19,Database!$F$15)</f>
        <v>0</v>
      </c>
      <c r="O18" s="66">
        <f>COUNTIF(Kemenristekdikti!E19,Database!$F$16)</f>
        <v>0</v>
      </c>
      <c r="P18" s="66">
        <f>COUNTIF(Kemenristekdikti!E19,Database!$F$17)</f>
        <v>0</v>
      </c>
      <c r="Q18" s="66">
        <f>IF(C18=1,0,IF(COUNTIF(Kemenristekdikti!F19:Y19,Database!$F$4)&gt;=1,1,0))</f>
        <v>0</v>
      </c>
      <c r="R18" s="66">
        <f>IF(D18=1,0,IF(COUNTIF(Kemenristekdikti!F19:Y19,Database!$F$5)&gt;=1,1,0))</f>
        <v>0</v>
      </c>
      <c r="S18" s="66">
        <f>IF(E18=1,0,IF(COUNTIF(Kemenristekdikti!F19:Y19,Database!$F$6)&gt;=1,1,0))</f>
        <v>0</v>
      </c>
      <c r="T18" s="66">
        <f>IF(F18=1,0,IF(COUNTIF(Kemenristekdikti!F19:Y19,Database!$F$7)&gt;=1,1,0))</f>
        <v>0</v>
      </c>
      <c r="U18" s="66">
        <f>IF(G18=1,0,IF(COUNTIF(Kemenristekdikti!F19:Y19,Database!$F$8)&gt;=1,1,0))</f>
        <v>0</v>
      </c>
      <c r="V18" s="66">
        <f>IF(H18=1,0,IF(COUNTIF(Kemenristekdikti!F19:Y19,Database!$F$9)&gt;=1,1,0))</f>
        <v>0</v>
      </c>
      <c r="W18" s="66">
        <f>IF(I18=1,0,IF(COUNTIF(Kemenristekdikti!F19:Y19,Database!$F$10)&gt;=1,1,0))</f>
        <v>0</v>
      </c>
      <c r="X18" s="66">
        <f>IF(J18=1,0,IF(COUNTIF(Kemenristekdikti!F19:Y19,Database!$F$11)&gt;=1,1,0))</f>
        <v>0</v>
      </c>
      <c r="Y18" s="66">
        <f>IF(K18=1,0,IF(COUNTIF(Kemenristekdikti!F19:Y19,Database!$F$12)&gt;=1,1,0))</f>
        <v>0</v>
      </c>
      <c r="Z18" s="66">
        <f>IF(L18=1,0,IF(COUNTIF(Kemenristekdikti!F19:Y19,Database!$F$13)&gt;=1,1,0))</f>
        <v>0</v>
      </c>
      <c r="AA18" s="66">
        <f>IF(M18=1,0,IF(COUNTIF(Kemenristekdikti!F19:Y19,Database!$F$14)&gt;=1,1,0))</f>
        <v>0</v>
      </c>
      <c r="AB18" s="66">
        <f>IF(N18=1,0,IF(COUNTIF(Kemenristekdikti!F19:Y19,Database!$F$15)&gt;=1,1,0))</f>
        <v>0</v>
      </c>
      <c r="AC18" s="66">
        <f>IF(O18=1,0,IF(COUNTIF(Kemenristekdikti!F19:Y19,Database!$F$16)&gt;=1,1,0))</f>
        <v>0</v>
      </c>
      <c r="AD18" s="66">
        <f>IF(P18=1,0,IF(COUNTIF(Kemenristekdikti!F19:Y19,Database!$F$17)&gt;=1,1,0))</f>
        <v>0</v>
      </c>
    </row>
    <row r="19" spans="1:30" ht="45" x14ac:dyDescent="0.25">
      <c r="A19" s="65">
        <f t="shared" si="2"/>
        <v>17</v>
      </c>
      <c r="B19" s="3" t="str">
        <f>Kemenristekdikti!B20</f>
        <v>Model Paradigma Perceived Safety Driving Penyebab Tingginya Angka Kecelakaan Pengemudi Angkutan Bus AKDP Di Jawa Timur</v>
      </c>
      <c r="C19" s="66">
        <f>COUNTIF(Kemenristekdikti!E20,Database!$F$4)</f>
        <v>0</v>
      </c>
      <c r="D19" s="66">
        <f>COUNTIF(Kemenristekdikti!E20,Database!$F$5)</f>
        <v>0</v>
      </c>
      <c r="E19" s="66">
        <f>COUNTIF(Kemenristekdikti!E20,Database!$F$6)</f>
        <v>0</v>
      </c>
      <c r="F19" s="66">
        <f>COUNTIF(Kemenristekdikti!E20,Database!$F$7)</f>
        <v>0</v>
      </c>
      <c r="G19" s="66">
        <f>COUNTIF(Kemenristekdikti!E20,Database!$F$8)</f>
        <v>0</v>
      </c>
      <c r="H19" s="66">
        <f>COUNTIF(Kemenristekdikti!E20,Database!$F$9)</f>
        <v>0</v>
      </c>
      <c r="I19" s="66">
        <f>COUNTIF(Kemenristekdikti!E20,Database!$F$10)</f>
        <v>0</v>
      </c>
      <c r="J19" s="66">
        <f>COUNTIF(Kemenristekdikti!E20,Database!$F$11)</f>
        <v>0</v>
      </c>
      <c r="K19" s="66">
        <f>COUNTIF(Kemenristekdikti!E20,Database!$F$12)</f>
        <v>0</v>
      </c>
      <c r="L19" s="66">
        <f>COUNTIF(Kemenristekdikti!E20,Database!$F$13)</f>
        <v>0</v>
      </c>
      <c r="M19" s="66">
        <f>COUNTIF(Kemenristekdikti!E20,Database!$F$14)</f>
        <v>1</v>
      </c>
      <c r="N19" s="66">
        <f>COUNTIF(Kemenristekdikti!E20,Database!$F$15)</f>
        <v>0</v>
      </c>
      <c r="O19" s="66">
        <f>COUNTIF(Kemenristekdikti!E20,Database!$F$16)</f>
        <v>0</v>
      </c>
      <c r="P19" s="66">
        <f>COUNTIF(Kemenristekdikti!E20,Database!$F$17)</f>
        <v>0</v>
      </c>
      <c r="Q19" s="66">
        <f>IF(C19=1,0,IF(COUNTIF(Kemenristekdikti!F20:Y20,Database!$F$4)&gt;=1,1,0))</f>
        <v>0</v>
      </c>
      <c r="R19" s="66">
        <f>IF(D19=1,0,IF(COUNTIF(Kemenristekdikti!F20:Y20,Database!$F$5)&gt;=1,1,0))</f>
        <v>0</v>
      </c>
      <c r="S19" s="66">
        <f>IF(E19=1,0,IF(COUNTIF(Kemenristekdikti!F20:Y20,Database!$F$6)&gt;=1,1,0))</f>
        <v>0</v>
      </c>
      <c r="T19" s="66">
        <f>IF(F19=1,0,IF(COUNTIF(Kemenristekdikti!F20:Y20,Database!$F$7)&gt;=1,1,0))</f>
        <v>0</v>
      </c>
      <c r="U19" s="66">
        <f>IF(G19=1,0,IF(COUNTIF(Kemenristekdikti!F20:Y20,Database!$F$8)&gt;=1,1,0))</f>
        <v>0</v>
      </c>
      <c r="V19" s="66">
        <f>IF(H19=1,0,IF(COUNTIF(Kemenristekdikti!F20:Y20,Database!$F$9)&gt;=1,1,0))</f>
        <v>0</v>
      </c>
      <c r="W19" s="66">
        <f>IF(I19=1,0,IF(COUNTIF(Kemenristekdikti!F20:Y20,Database!$F$10)&gt;=1,1,0))</f>
        <v>0</v>
      </c>
      <c r="X19" s="66">
        <f>IF(J19=1,0,IF(COUNTIF(Kemenristekdikti!F20:Y20,Database!$F$11)&gt;=1,1,0))</f>
        <v>0</v>
      </c>
      <c r="Y19" s="66">
        <f>IF(K19=1,0,IF(COUNTIF(Kemenristekdikti!F20:Y20,Database!$F$12)&gt;=1,1,0))</f>
        <v>0</v>
      </c>
      <c r="Z19" s="66">
        <f>IF(L19=1,0,IF(COUNTIF(Kemenristekdikti!F20:Y20,Database!$F$13)&gt;=1,1,0))</f>
        <v>0</v>
      </c>
      <c r="AA19" s="66">
        <f>IF(M19=1,0,IF(COUNTIF(Kemenristekdikti!F20:Y20,Database!$F$14)&gt;=1,1,0))</f>
        <v>0</v>
      </c>
      <c r="AB19" s="66">
        <f>IF(N19=1,0,IF(COUNTIF(Kemenristekdikti!F20:Y20,Database!$F$15)&gt;=1,1,0))</f>
        <v>0</v>
      </c>
      <c r="AC19" s="66">
        <f>IF(O19=1,0,IF(COUNTIF(Kemenristekdikti!F20:Y20,Database!$F$16)&gt;=1,1,0))</f>
        <v>0</v>
      </c>
      <c r="AD19" s="66">
        <f>IF(P19=1,0,IF(COUNTIF(Kemenristekdikti!F20:Y20,Database!$F$17)&gt;=1,1,0))</f>
        <v>0</v>
      </c>
    </row>
    <row r="20" spans="1:30" ht="45" x14ac:dyDescent="0.25">
      <c r="A20" s="65">
        <f t="shared" si="2"/>
        <v>18</v>
      </c>
      <c r="B20" s="3" t="str">
        <f>Kemenristekdikti!B21</f>
        <v>Karakterisasi Semen Alkalin Hibrida Berbahan OPC-Fly Ash Dengan Aktivator Kering</v>
      </c>
      <c r="C20" s="66">
        <f>COUNTIF(Kemenristekdikti!E21,Database!$F$4)</f>
        <v>0</v>
      </c>
      <c r="D20" s="66">
        <f>COUNTIF(Kemenristekdikti!E21,Database!$F$5)</f>
        <v>0</v>
      </c>
      <c r="E20" s="66">
        <f>COUNTIF(Kemenristekdikti!E21,Database!$F$6)</f>
        <v>0</v>
      </c>
      <c r="F20" s="66">
        <f>COUNTIF(Kemenristekdikti!E21,Database!$F$7)</f>
        <v>0</v>
      </c>
      <c r="G20" s="66">
        <f>COUNTIF(Kemenristekdikti!E21,Database!$F$8)</f>
        <v>1</v>
      </c>
      <c r="H20" s="66">
        <f>COUNTIF(Kemenristekdikti!E21,Database!$F$9)</f>
        <v>0</v>
      </c>
      <c r="I20" s="66">
        <f>COUNTIF(Kemenristekdikti!E21,Database!$F$10)</f>
        <v>0</v>
      </c>
      <c r="J20" s="66">
        <f>COUNTIF(Kemenristekdikti!E21,Database!$F$11)</f>
        <v>0</v>
      </c>
      <c r="K20" s="66">
        <f>COUNTIF(Kemenristekdikti!E21,Database!$F$12)</f>
        <v>0</v>
      </c>
      <c r="L20" s="66">
        <f>COUNTIF(Kemenristekdikti!E21,Database!$F$13)</f>
        <v>0</v>
      </c>
      <c r="M20" s="66">
        <f>COUNTIF(Kemenristekdikti!E21,Database!$F$14)</f>
        <v>0</v>
      </c>
      <c r="N20" s="66">
        <f>COUNTIF(Kemenristekdikti!E21,Database!$F$15)</f>
        <v>0</v>
      </c>
      <c r="O20" s="66">
        <f>COUNTIF(Kemenristekdikti!E21,Database!$F$16)</f>
        <v>0</v>
      </c>
      <c r="P20" s="66">
        <f>COUNTIF(Kemenristekdikti!E21,Database!$F$17)</f>
        <v>0</v>
      </c>
      <c r="Q20" s="66">
        <f>IF(C20=1,0,IF(COUNTIF(Kemenristekdikti!F21:Y21,Database!$F$4)&gt;=1,1,0))</f>
        <v>0</v>
      </c>
      <c r="R20" s="66">
        <f>IF(D20=1,0,IF(COUNTIF(Kemenristekdikti!F21:Y21,Database!$F$5)&gt;=1,1,0))</f>
        <v>0</v>
      </c>
      <c r="S20" s="66">
        <f>IF(E20=1,0,IF(COUNTIF(Kemenristekdikti!F21:Y21,Database!$F$6)&gt;=1,1,0))</f>
        <v>0</v>
      </c>
      <c r="T20" s="66">
        <f>IF(F20=1,0,IF(COUNTIF(Kemenristekdikti!F21:Y21,Database!$F$7)&gt;=1,1,0))</f>
        <v>0</v>
      </c>
      <c r="U20" s="66">
        <f>IF(G20=1,0,IF(COUNTIF(Kemenristekdikti!F21:Y21,Database!$F$8)&gt;=1,1,0))</f>
        <v>0</v>
      </c>
      <c r="V20" s="66">
        <f>IF(H20=1,0,IF(COUNTIF(Kemenristekdikti!F21:Y21,Database!$F$9)&gt;=1,1,0))</f>
        <v>0</v>
      </c>
      <c r="W20" s="66">
        <f>IF(I20=1,0,IF(COUNTIF(Kemenristekdikti!F21:Y21,Database!$F$10)&gt;=1,1,0))</f>
        <v>0</v>
      </c>
      <c r="X20" s="66">
        <f>IF(J20=1,0,IF(COUNTIF(Kemenristekdikti!F21:Y21,Database!$F$11)&gt;=1,1,0))</f>
        <v>0</v>
      </c>
      <c r="Y20" s="66">
        <f>IF(K20=1,0,IF(COUNTIF(Kemenristekdikti!F21:Y21,Database!$F$12)&gt;=1,1,0))</f>
        <v>0</v>
      </c>
      <c r="Z20" s="66">
        <f>IF(L20=1,0,IF(COUNTIF(Kemenristekdikti!F21:Y21,Database!$F$13)&gt;=1,1,0))</f>
        <v>0</v>
      </c>
      <c r="AA20" s="66">
        <f>IF(M20=1,0,IF(COUNTIF(Kemenristekdikti!F21:Y21,Database!$F$14)&gt;=1,1,0))</f>
        <v>0</v>
      </c>
      <c r="AB20" s="66">
        <f>IF(N20=1,0,IF(COUNTIF(Kemenristekdikti!F21:Y21,Database!$F$15)&gt;=1,1,0))</f>
        <v>0</v>
      </c>
      <c r="AC20" s="66">
        <f>IF(O20=1,0,IF(COUNTIF(Kemenristekdikti!F21:Y21,Database!$F$16)&gt;=1,1,0))</f>
        <v>0</v>
      </c>
      <c r="AD20" s="66">
        <f>IF(P20=1,0,IF(COUNTIF(Kemenristekdikti!F21:Y21,Database!$F$17)&gt;=1,1,0))</f>
        <v>0</v>
      </c>
    </row>
    <row r="21" spans="1:30" ht="45" x14ac:dyDescent="0.25">
      <c r="A21" s="65">
        <f t="shared" si="2"/>
        <v>19</v>
      </c>
      <c r="B21" s="3" t="str">
        <f>Kemenristekdikti!B22</f>
        <v>Perancangan Dan Pembuatan Aplikasi Easolas (Applying Solas Easily) LSA Chapter Berbasis Android</v>
      </c>
      <c r="C21" s="66">
        <f>COUNTIF(Kemenristekdikti!E22,Database!$F$4)</f>
        <v>0</v>
      </c>
      <c r="D21" s="66">
        <f>COUNTIF(Kemenristekdikti!E22,Database!$F$5)</f>
        <v>0</v>
      </c>
      <c r="E21" s="66">
        <f>COUNTIF(Kemenristekdikti!E22,Database!$F$6)</f>
        <v>0</v>
      </c>
      <c r="F21" s="66">
        <f>COUNTIF(Kemenristekdikti!E22,Database!$F$7)</f>
        <v>1</v>
      </c>
      <c r="G21" s="66">
        <f>COUNTIF(Kemenristekdikti!E22,Database!$F$8)</f>
        <v>0</v>
      </c>
      <c r="H21" s="66">
        <f>COUNTIF(Kemenristekdikti!E22,Database!$F$9)</f>
        <v>0</v>
      </c>
      <c r="I21" s="66">
        <f>COUNTIF(Kemenristekdikti!E22,Database!$F$10)</f>
        <v>0</v>
      </c>
      <c r="J21" s="66">
        <f>COUNTIF(Kemenristekdikti!E22,Database!$F$11)</f>
        <v>0</v>
      </c>
      <c r="K21" s="66">
        <f>COUNTIF(Kemenristekdikti!E22,Database!$F$12)</f>
        <v>0</v>
      </c>
      <c r="L21" s="66">
        <f>COUNTIF(Kemenristekdikti!E22,Database!$F$13)</f>
        <v>0</v>
      </c>
      <c r="M21" s="66">
        <f>COUNTIF(Kemenristekdikti!E22,Database!$F$14)</f>
        <v>0</v>
      </c>
      <c r="N21" s="66">
        <f>COUNTIF(Kemenristekdikti!E22,Database!$F$15)</f>
        <v>0</v>
      </c>
      <c r="O21" s="66">
        <f>COUNTIF(Kemenristekdikti!E22,Database!$F$16)</f>
        <v>0</v>
      </c>
      <c r="P21" s="66">
        <f>COUNTIF(Kemenristekdikti!E22,Database!$F$17)</f>
        <v>0</v>
      </c>
      <c r="Q21" s="66">
        <f>IF(C21=1,0,IF(COUNTIF(Kemenristekdikti!F22:Y22,Database!$F$4)&gt;=1,1,0))</f>
        <v>0</v>
      </c>
      <c r="R21" s="66">
        <f>IF(D21=1,0,IF(COUNTIF(Kemenristekdikti!F22:Y22,Database!$F$5)&gt;=1,1,0))</f>
        <v>0</v>
      </c>
      <c r="S21" s="66">
        <f>IF(E21=1,0,IF(COUNTIF(Kemenristekdikti!F22:Y22,Database!$F$6)&gt;=1,1,0))</f>
        <v>0</v>
      </c>
      <c r="T21" s="66">
        <f>IF(F21=1,0,IF(COUNTIF(Kemenristekdikti!F22:Y22,Database!$F$7)&gt;=1,1,0))</f>
        <v>0</v>
      </c>
      <c r="U21" s="66">
        <f>IF(G21=1,0,IF(COUNTIF(Kemenristekdikti!F22:Y22,Database!$F$8)&gt;=1,1,0))</f>
        <v>0</v>
      </c>
      <c r="V21" s="66">
        <f>IF(H21=1,0,IF(COUNTIF(Kemenristekdikti!F22:Y22,Database!$F$9)&gt;=1,1,0))</f>
        <v>0</v>
      </c>
      <c r="W21" s="66">
        <f>IF(I21=1,0,IF(COUNTIF(Kemenristekdikti!F22:Y22,Database!$F$10)&gt;=1,1,0))</f>
        <v>0</v>
      </c>
      <c r="X21" s="66">
        <f>IF(J21=1,0,IF(COUNTIF(Kemenristekdikti!F22:Y22,Database!$F$11)&gt;=1,1,0))</f>
        <v>0</v>
      </c>
      <c r="Y21" s="66">
        <f>IF(K21=1,0,IF(COUNTIF(Kemenristekdikti!F22:Y22,Database!$F$12)&gt;=1,1,0))</f>
        <v>0</v>
      </c>
      <c r="Z21" s="66">
        <f>IF(L21=1,0,IF(COUNTIF(Kemenristekdikti!F22:Y22,Database!$F$13)&gt;=1,1,0))</f>
        <v>1</v>
      </c>
      <c r="AA21" s="66">
        <f>IF(M21=1,0,IF(COUNTIF(Kemenristekdikti!F22:Y22,Database!$F$14)&gt;=1,1,0))</f>
        <v>0</v>
      </c>
      <c r="AB21" s="66">
        <f>IF(N21=1,0,IF(COUNTIF(Kemenristekdikti!F22:Y22,Database!$F$15)&gt;=1,1,0))</f>
        <v>0</v>
      </c>
      <c r="AC21" s="66">
        <f>IF(O21=1,0,IF(COUNTIF(Kemenristekdikti!F22:Y22,Database!$F$16)&gt;=1,1,0))</f>
        <v>0</v>
      </c>
      <c r="AD21" s="66">
        <f>IF(P21=1,0,IF(COUNTIF(Kemenristekdikti!F22:Y22,Database!$F$17)&gt;=1,1,0))</f>
        <v>0</v>
      </c>
    </row>
    <row r="22" spans="1:30" ht="45" x14ac:dyDescent="0.25">
      <c r="A22" s="65">
        <f t="shared" si="2"/>
        <v>20</v>
      </c>
      <c r="B22" s="3" t="str">
        <f>Kemenristekdikti!B23</f>
        <v>Optimalisasi Pemerataan Beban Transformator Pada Saluran Distribusi Sekunder (LV) Dengan Menerapkan Sistem Monitoring Losses Energy Akibat Adanya Arus Netral Berbasis Bluotooth Dan Smartphone</v>
      </c>
      <c r="C22" s="66">
        <f>COUNTIF(Kemenristekdikti!E23,Database!$F$4)</f>
        <v>0</v>
      </c>
      <c r="D22" s="66">
        <f>COUNTIF(Kemenristekdikti!E23,Database!$F$5)</f>
        <v>0</v>
      </c>
      <c r="E22" s="66">
        <f>COUNTIF(Kemenristekdikti!E23,Database!$F$6)</f>
        <v>0</v>
      </c>
      <c r="F22" s="66">
        <f>COUNTIF(Kemenristekdikti!E23,Database!$F$7)</f>
        <v>0</v>
      </c>
      <c r="G22" s="66">
        <f>COUNTIF(Kemenristekdikti!E23,Database!$F$8)</f>
        <v>0</v>
      </c>
      <c r="H22" s="66">
        <f>COUNTIF(Kemenristekdikti!E23,Database!$F$9)</f>
        <v>0</v>
      </c>
      <c r="I22" s="66">
        <f>COUNTIF(Kemenristekdikti!E23,Database!$F$10)</f>
        <v>0</v>
      </c>
      <c r="J22" s="66">
        <f>COUNTIF(Kemenristekdikti!E23,Database!$F$11)</f>
        <v>0</v>
      </c>
      <c r="K22" s="66">
        <f>COUNTIF(Kemenristekdikti!E23,Database!$F$12)</f>
        <v>1</v>
      </c>
      <c r="L22" s="66">
        <f>COUNTIF(Kemenristekdikti!E23,Database!$F$13)</f>
        <v>0</v>
      </c>
      <c r="M22" s="66">
        <f>COUNTIF(Kemenristekdikti!E23,Database!$F$14)</f>
        <v>0</v>
      </c>
      <c r="N22" s="66">
        <f>COUNTIF(Kemenristekdikti!E23,Database!$F$15)</f>
        <v>0</v>
      </c>
      <c r="O22" s="66">
        <f>COUNTIF(Kemenristekdikti!E23,Database!$F$16)</f>
        <v>0</v>
      </c>
      <c r="P22" s="66">
        <f>COUNTIF(Kemenristekdikti!E23,Database!$F$17)</f>
        <v>0</v>
      </c>
      <c r="Q22" s="66">
        <f>IF(C22=1,0,IF(COUNTIF(Kemenristekdikti!F23:Y23,Database!$F$4)&gt;=1,1,0))</f>
        <v>0</v>
      </c>
      <c r="R22" s="66">
        <f>IF(D22=1,0,IF(COUNTIF(Kemenristekdikti!F23:Y23,Database!$F$5)&gt;=1,1,0))</f>
        <v>0</v>
      </c>
      <c r="S22" s="66">
        <f>IF(E22=1,0,IF(COUNTIF(Kemenristekdikti!F23:Y23,Database!$F$6)&gt;=1,1,0))</f>
        <v>0</v>
      </c>
      <c r="T22" s="66">
        <f>IF(F22=1,0,IF(COUNTIF(Kemenristekdikti!F23:Y23,Database!$F$7)&gt;=1,1,0))</f>
        <v>0</v>
      </c>
      <c r="U22" s="66">
        <f>IF(G22=1,0,IF(COUNTIF(Kemenristekdikti!F23:Y23,Database!$F$8)&gt;=1,1,0))</f>
        <v>0</v>
      </c>
      <c r="V22" s="66">
        <f>IF(H22=1,0,IF(COUNTIF(Kemenristekdikti!F23:Y23,Database!$F$9)&gt;=1,1,0))</f>
        <v>0</v>
      </c>
      <c r="W22" s="66">
        <f>IF(I22=1,0,IF(COUNTIF(Kemenristekdikti!F23:Y23,Database!$F$10)&gt;=1,1,0))</f>
        <v>0</v>
      </c>
      <c r="X22" s="66">
        <f>IF(J22=1,0,IF(COUNTIF(Kemenristekdikti!F23:Y23,Database!$F$11)&gt;=1,1,0))</f>
        <v>0</v>
      </c>
      <c r="Y22" s="66">
        <f>IF(K22=1,0,IF(COUNTIF(Kemenristekdikti!F23:Y23,Database!$F$12)&gt;=1,1,0))</f>
        <v>0</v>
      </c>
      <c r="Z22" s="66">
        <f>IF(L22=1,0,IF(COUNTIF(Kemenristekdikti!F23:Y23,Database!$F$13)&gt;=1,1,0))</f>
        <v>1</v>
      </c>
      <c r="AA22" s="66">
        <f>IF(M22=1,0,IF(COUNTIF(Kemenristekdikti!F23:Y23,Database!$F$14)&gt;=1,1,0))</f>
        <v>1</v>
      </c>
      <c r="AB22" s="66">
        <f>IF(N22=1,0,IF(COUNTIF(Kemenristekdikti!F23:Y23,Database!$F$15)&gt;=1,1,0))</f>
        <v>0</v>
      </c>
      <c r="AC22" s="66">
        <f>IF(O22=1,0,IF(COUNTIF(Kemenristekdikti!F23:Y23,Database!$F$16)&gt;=1,1,0))</f>
        <v>0</v>
      </c>
      <c r="AD22" s="66">
        <f>IF(P22=1,0,IF(COUNTIF(Kemenristekdikti!F23:Y23,Database!$F$17)&gt;=1,1,0))</f>
        <v>0</v>
      </c>
    </row>
    <row r="23" spans="1:30" ht="45" x14ac:dyDescent="0.25">
      <c r="A23" s="65">
        <f t="shared" si="2"/>
        <v>21</v>
      </c>
      <c r="B23" s="3" t="str">
        <f>Kemenristekdikti!B24</f>
        <v>Peningkatan Unjuk Kerja Mesin Diesel Bi-Fuel Solar-LPG Dengan Penambahan Injeksi Steam Pada Ruang Bakar Memanfaatkan Panas Cogenerasi Gas Buang</v>
      </c>
      <c r="C23" s="66">
        <f>COUNTIF(Kemenristekdikti!E24,Database!$F$4)</f>
        <v>0</v>
      </c>
      <c r="D23" s="66">
        <f>COUNTIF(Kemenristekdikti!E24,Database!$F$5)</f>
        <v>0</v>
      </c>
      <c r="E23" s="66">
        <f>COUNTIF(Kemenristekdikti!E24,Database!$F$6)</f>
        <v>0</v>
      </c>
      <c r="F23" s="66">
        <f>COUNTIF(Kemenristekdikti!E24,Database!$F$7)</f>
        <v>0</v>
      </c>
      <c r="G23" s="66">
        <f>COUNTIF(Kemenristekdikti!E24,Database!$F$8)</f>
        <v>0</v>
      </c>
      <c r="H23" s="66">
        <f>COUNTIF(Kemenristekdikti!E24,Database!$F$9)</f>
        <v>0</v>
      </c>
      <c r="I23" s="66">
        <f>COUNTIF(Kemenristekdikti!E24,Database!$F$10)</f>
        <v>0</v>
      </c>
      <c r="J23" s="66">
        <f>COUNTIF(Kemenristekdikti!E24,Database!$F$11)</f>
        <v>1</v>
      </c>
      <c r="K23" s="66">
        <f>COUNTIF(Kemenristekdikti!E24,Database!$F$12)</f>
        <v>0</v>
      </c>
      <c r="L23" s="66">
        <f>COUNTIF(Kemenristekdikti!E24,Database!$F$13)</f>
        <v>0</v>
      </c>
      <c r="M23" s="66">
        <f>COUNTIF(Kemenristekdikti!E24,Database!$F$14)</f>
        <v>0</v>
      </c>
      <c r="N23" s="66">
        <f>COUNTIF(Kemenristekdikti!E24,Database!$F$15)</f>
        <v>0</v>
      </c>
      <c r="O23" s="66">
        <f>COUNTIF(Kemenristekdikti!E24,Database!$F$16)</f>
        <v>0</v>
      </c>
      <c r="P23" s="66">
        <f>COUNTIF(Kemenristekdikti!E24,Database!$F$17)</f>
        <v>0</v>
      </c>
      <c r="Q23" s="66">
        <f>IF(C23=1,0,IF(COUNTIF(Kemenristekdikti!F24:Y24,Database!$F$4)&gt;=1,1,0))</f>
        <v>0</v>
      </c>
      <c r="R23" s="66">
        <f>IF(D23=1,0,IF(COUNTIF(Kemenristekdikti!F24:Y24,Database!$F$5)&gt;=1,1,0))</f>
        <v>0</v>
      </c>
      <c r="S23" s="66">
        <f>IF(E23=1,0,IF(COUNTIF(Kemenristekdikti!F24:Y24,Database!$F$6)&gt;=1,1,0))</f>
        <v>0</v>
      </c>
      <c r="T23" s="66">
        <f>IF(F23=1,0,IF(COUNTIF(Kemenristekdikti!F24:Y24,Database!$F$7)&gt;=1,1,0))</f>
        <v>0</v>
      </c>
      <c r="U23" s="66">
        <f>IF(G23=1,0,IF(COUNTIF(Kemenristekdikti!F24:Y24,Database!$F$8)&gt;=1,1,0))</f>
        <v>0</v>
      </c>
      <c r="V23" s="66">
        <f>IF(H23=1,0,IF(COUNTIF(Kemenristekdikti!F24:Y24,Database!$F$9)&gt;=1,1,0))</f>
        <v>0</v>
      </c>
      <c r="W23" s="66">
        <f>IF(I23=1,0,IF(COUNTIF(Kemenristekdikti!F24:Y24,Database!$F$10)&gt;=1,1,0))</f>
        <v>0</v>
      </c>
      <c r="X23" s="66">
        <f>IF(J23=1,0,IF(COUNTIF(Kemenristekdikti!F24:Y24,Database!$F$11)&gt;=1,1,0))</f>
        <v>0</v>
      </c>
      <c r="Y23" s="66">
        <f>IF(K23=1,0,IF(COUNTIF(Kemenristekdikti!F24:Y24,Database!$F$12)&gt;=1,1,0))</f>
        <v>0</v>
      </c>
      <c r="Z23" s="66">
        <f>IF(L23=1,0,IF(COUNTIF(Kemenristekdikti!F24:Y24,Database!$F$13)&gt;=1,1,0))</f>
        <v>0</v>
      </c>
      <c r="AA23" s="66">
        <f>IF(M23=1,0,IF(COUNTIF(Kemenristekdikti!F24:Y24,Database!$F$14)&gt;=1,1,0))</f>
        <v>0</v>
      </c>
      <c r="AB23" s="66">
        <f>IF(N23=1,0,IF(COUNTIF(Kemenristekdikti!F24:Y24,Database!$F$15)&gt;=1,1,0))</f>
        <v>0</v>
      </c>
      <c r="AC23" s="66">
        <f>IF(O23=1,0,IF(COUNTIF(Kemenristekdikti!F24:Y24,Database!$F$16)&gt;=1,1,0))</f>
        <v>0</v>
      </c>
      <c r="AD23" s="66">
        <f>IF(P23=1,0,IF(COUNTIF(Kemenristekdikti!F24:Y24,Database!$F$17)&gt;=1,1,0))</f>
        <v>0</v>
      </c>
    </row>
    <row r="24" spans="1:30" ht="45" x14ac:dyDescent="0.25">
      <c r="A24" s="65">
        <f t="shared" si="2"/>
        <v>22</v>
      </c>
      <c r="B24" s="3" t="str">
        <f>Kemenristekdikti!B25</f>
        <v>Pengembangan Sistem Ais Untuk Peningkatan Keselamatan Dan Produktifitas Armada Kapal Nelayan Di Seluruh Nusantara</v>
      </c>
      <c r="C24" s="66">
        <f>COUNTIF(Kemenristekdikti!E25,Database!$F$4)</f>
        <v>0</v>
      </c>
      <c r="D24" s="66">
        <f>COUNTIF(Kemenristekdikti!E25,Database!$F$5)</f>
        <v>0</v>
      </c>
      <c r="E24" s="66">
        <f>COUNTIF(Kemenristekdikti!E25,Database!$F$6)</f>
        <v>0</v>
      </c>
      <c r="F24" s="66">
        <f>COUNTIF(Kemenristekdikti!E25,Database!$F$7)</f>
        <v>0</v>
      </c>
      <c r="G24" s="66">
        <f>COUNTIF(Kemenristekdikti!E25,Database!$F$8)</f>
        <v>0</v>
      </c>
      <c r="H24" s="66">
        <f>COUNTIF(Kemenristekdikti!E25,Database!$F$9)</f>
        <v>1</v>
      </c>
      <c r="I24" s="66">
        <f>COUNTIF(Kemenristekdikti!E25,Database!$F$10)</f>
        <v>0</v>
      </c>
      <c r="J24" s="66">
        <f>COUNTIF(Kemenristekdikti!E25,Database!$F$11)</f>
        <v>0</v>
      </c>
      <c r="K24" s="66">
        <f>COUNTIF(Kemenristekdikti!E25,Database!$F$12)</f>
        <v>0</v>
      </c>
      <c r="L24" s="66">
        <f>COUNTIF(Kemenristekdikti!E25,Database!$F$13)</f>
        <v>0</v>
      </c>
      <c r="M24" s="66">
        <f>COUNTIF(Kemenristekdikti!E25,Database!$F$14)</f>
        <v>0</v>
      </c>
      <c r="N24" s="66">
        <f>COUNTIF(Kemenristekdikti!E25,Database!$F$15)</f>
        <v>0</v>
      </c>
      <c r="O24" s="66">
        <f>COUNTIF(Kemenristekdikti!E25,Database!$F$16)</f>
        <v>0</v>
      </c>
      <c r="P24" s="66">
        <f>COUNTIF(Kemenristekdikti!E25,Database!$F$17)</f>
        <v>0</v>
      </c>
      <c r="Q24" s="66">
        <f>IF(C24=1,0,IF(COUNTIF(Kemenristekdikti!F25:Y25,Database!$F$4)&gt;=1,1,0))</f>
        <v>0</v>
      </c>
      <c r="R24" s="66">
        <f>IF(D24=1,0,IF(COUNTIF(Kemenristekdikti!F25:Y25,Database!$F$5)&gt;=1,1,0))</f>
        <v>0</v>
      </c>
      <c r="S24" s="66">
        <f>IF(E24=1,0,IF(COUNTIF(Kemenristekdikti!F25:Y25,Database!$F$6)&gt;=1,1,0))</f>
        <v>0</v>
      </c>
      <c r="T24" s="66">
        <f>IF(F24=1,0,IF(COUNTIF(Kemenristekdikti!F25:Y25,Database!$F$7)&gt;=1,1,0))</f>
        <v>0</v>
      </c>
      <c r="U24" s="66">
        <f>IF(G24=1,0,IF(COUNTIF(Kemenristekdikti!F25:Y25,Database!$F$8)&gt;=1,1,0))</f>
        <v>0</v>
      </c>
      <c r="V24" s="66">
        <f>IF(H24=1,0,IF(COUNTIF(Kemenristekdikti!F25:Y25,Database!$F$9)&gt;=1,1,0))</f>
        <v>0</v>
      </c>
      <c r="W24" s="66">
        <f>IF(I24=1,0,IF(COUNTIF(Kemenristekdikti!F25:Y25,Database!$F$10)&gt;=1,1,0))</f>
        <v>0</v>
      </c>
      <c r="X24" s="66">
        <f>IF(J24=1,0,IF(COUNTIF(Kemenristekdikti!F25:Y25,Database!$F$11)&gt;=1,1,0))</f>
        <v>1</v>
      </c>
      <c r="Y24" s="66">
        <f>IF(K24=1,0,IF(COUNTIF(Kemenristekdikti!F25:Y25,Database!$F$12)&gt;=1,1,0))</f>
        <v>1</v>
      </c>
      <c r="Z24" s="66">
        <f>IF(L24=1,0,IF(COUNTIF(Kemenristekdikti!F25:Y25,Database!$F$13)&gt;=1,1,0))</f>
        <v>0</v>
      </c>
      <c r="AA24" s="66">
        <f>IF(M24=1,0,IF(COUNTIF(Kemenristekdikti!F25:Y25,Database!$F$14)&gt;=1,1,0))</f>
        <v>0</v>
      </c>
      <c r="AB24" s="66">
        <f>IF(N24=1,0,IF(COUNTIF(Kemenristekdikti!F25:Y25,Database!$F$15)&gt;=1,1,0))</f>
        <v>0</v>
      </c>
      <c r="AC24" s="66">
        <f>IF(O24=1,0,IF(COUNTIF(Kemenristekdikti!F25:Y25,Database!$F$16)&gt;=1,1,0))</f>
        <v>0</v>
      </c>
      <c r="AD24" s="66">
        <f>IF(P24=1,0,IF(COUNTIF(Kemenristekdikti!F25:Y25,Database!$F$17)&gt;=1,1,0))</f>
        <v>0</v>
      </c>
    </row>
    <row r="25" spans="1:30" ht="45" x14ac:dyDescent="0.25">
      <c r="A25" s="65">
        <f t="shared" si="2"/>
        <v>23</v>
      </c>
      <c r="B25" s="3" t="str">
        <f>Kemenristekdikti!B26</f>
        <v>Standardization Of Traditional Boat And Supply Chain Reengineering Of Traditional Shipyard In Indonesia</v>
      </c>
      <c r="C25" s="66">
        <f>COUNTIF(Kemenristekdikti!E26,Database!$F$4)</f>
        <v>0</v>
      </c>
      <c r="D25" s="66">
        <f>COUNTIF(Kemenristekdikti!E26,Database!$F$5)</f>
        <v>0</v>
      </c>
      <c r="E25" s="66">
        <f>COUNTIF(Kemenristekdikti!E26,Database!$F$6)</f>
        <v>0</v>
      </c>
      <c r="F25" s="66">
        <f>COUNTIF(Kemenristekdikti!E26,Database!$F$7)</f>
        <v>0</v>
      </c>
      <c r="G25" s="66">
        <f>COUNTIF(Kemenristekdikti!E26,Database!$F$8)</f>
        <v>0</v>
      </c>
      <c r="H25" s="66">
        <f>COUNTIF(Kemenristekdikti!E26,Database!$F$9)</f>
        <v>0</v>
      </c>
      <c r="I25" s="66">
        <f>COUNTIF(Kemenristekdikti!E26,Database!$F$10)</f>
        <v>0</v>
      </c>
      <c r="J25" s="66">
        <f>COUNTIF(Kemenristekdikti!E26,Database!$F$11)</f>
        <v>0</v>
      </c>
      <c r="K25" s="66">
        <f>COUNTIF(Kemenristekdikti!E26,Database!$F$12)</f>
        <v>0</v>
      </c>
      <c r="L25" s="66">
        <f>COUNTIF(Kemenristekdikti!E26,Database!$F$13)</f>
        <v>0</v>
      </c>
      <c r="M25" s="66">
        <f>COUNTIF(Kemenristekdikti!E26,Database!$F$14)</f>
        <v>0</v>
      </c>
      <c r="N25" s="66">
        <f>COUNTIF(Kemenristekdikti!E26,Database!$F$15)</f>
        <v>0</v>
      </c>
      <c r="O25" s="66">
        <f>COUNTIF(Kemenristekdikti!E26,Database!$F$16)</f>
        <v>0</v>
      </c>
      <c r="P25" s="66">
        <f>COUNTIF(Kemenristekdikti!E26,Database!$F$17)</f>
        <v>1</v>
      </c>
      <c r="Q25" s="66">
        <f>IF(C25=1,0,IF(COUNTIF(Kemenristekdikti!F26:Y26,Database!$F$4)&gt;=1,1,0))</f>
        <v>0</v>
      </c>
      <c r="R25" s="66">
        <f>IF(D25=1,0,IF(COUNTIF(Kemenristekdikti!F26:Y26,Database!$F$5)&gt;=1,1,0))</f>
        <v>0</v>
      </c>
      <c r="S25" s="66">
        <f>IF(E25=1,0,IF(COUNTIF(Kemenristekdikti!F26:Y26,Database!$F$6)&gt;=1,1,0))</f>
        <v>0</v>
      </c>
      <c r="T25" s="66">
        <f>IF(F25=1,0,IF(COUNTIF(Kemenristekdikti!F26:Y26,Database!$F$7)&gt;=1,1,0))</f>
        <v>0</v>
      </c>
      <c r="U25" s="66">
        <f>IF(G25=1,0,IF(COUNTIF(Kemenristekdikti!F26:Y26,Database!$F$8)&gt;=1,1,0))</f>
        <v>0</v>
      </c>
      <c r="V25" s="66">
        <f>IF(H25=1,0,IF(COUNTIF(Kemenristekdikti!F26:Y26,Database!$F$9)&gt;=1,1,0))</f>
        <v>0</v>
      </c>
      <c r="W25" s="66">
        <f>IF(I25=1,0,IF(COUNTIF(Kemenristekdikti!F26:Y26,Database!$F$10)&gt;=1,1,0))</f>
        <v>0</v>
      </c>
      <c r="X25" s="66">
        <f>IF(J25=1,0,IF(COUNTIF(Kemenristekdikti!F26:Y26,Database!$F$11)&gt;=1,1,0))</f>
        <v>0</v>
      </c>
      <c r="Y25" s="66">
        <f>IF(K25=1,0,IF(COUNTIF(Kemenristekdikti!F26:Y26,Database!$F$12)&gt;=1,1,0))</f>
        <v>0</v>
      </c>
      <c r="Z25" s="66">
        <f>IF(L25=1,0,IF(COUNTIF(Kemenristekdikti!F26:Y26,Database!$F$13)&gt;=1,1,0))</f>
        <v>0</v>
      </c>
      <c r="AA25" s="66">
        <f>IF(M25=1,0,IF(COUNTIF(Kemenristekdikti!F26:Y26,Database!$F$14)&gt;=1,1,0))</f>
        <v>0</v>
      </c>
      <c r="AB25" s="66">
        <f>IF(N25=1,0,IF(COUNTIF(Kemenristekdikti!F26:Y26,Database!$F$15)&gt;=1,1,0))</f>
        <v>0</v>
      </c>
      <c r="AC25" s="66">
        <f>IF(O25=1,0,IF(COUNTIF(Kemenristekdikti!F26:Y26,Database!$F$16)&gt;=1,1,0))</f>
        <v>0</v>
      </c>
      <c r="AD25" s="66">
        <f>IF(P25=1,0,IF(COUNTIF(Kemenristekdikti!F26:Y26,Database!$F$17)&gt;=1,1,0))</f>
        <v>0</v>
      </c>
    </row>
    <row r="26" spans="1:30" x14ac:dyDescent="0.25">
      <c r="A26" s="55"/>
      <c r="B26" s="2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</row>
    <row r="27" spans="1:30" x14ac:dyDescent="0.25">
      <c r="C27" s="56">
        <f t="shared" ref="C27:AD27" si="3">SUM(C3:C26)</f>
        <v>0</v>
      </c>
      <c r="D27" s="56">
        <f t="shared" si="3"/>
        <v>0</v>
      </c>
      <c r="E27" s="56">
        <f t="shared" si="3"/>
        <v>0</v>
      </c>
      <c r="F27" s="56">
        <f t="shared" si="3"/>
        <v>1</v>
      </c>
      <c r="G27" s="56">
        <f t="shared" si="3"/>
        <v>2</v>
      </c>
      <c r="H27" s="56">
        <f t="shared" si="3"/>
        <v>2</v>
      </c>
      <c r="I27" s="56">
        <f t="shared" si="3"/>
        <v>0</v>
      </c>
      <c r="J27" s="56">
        <f t="shared" si="3"/>
        <v>2</v>
      </c>
      <c r="K27" s="56">
        <f t="shared" si="3"/>
        <v>6</v>
      </c>
      <c r="L27" s="56">
        <f t="shared" si="3"/>
        <v>2</v>
      </c>
      <c r="M27" s="56">
        <f t="shared" si="3"/>
        <v>3</v>
      </c>
      <c r="N27" s="56">
        <f t="shared" si="3"/>
        <v>2</v>
      </c>
      <c r="O27" s="56">
        <f t="shared" si="3"/>
        <v>1</v>
      </c>
      <c r="P27" s="56">
        <f t="shared" si="3"/>
        <v>2</v>
      </c>
      <c r="Q27" s="56">
        <f t="shared" si="3"/>
        <v>0</v>
      </c>
      <c r="R27" s="56">
        <f t="shared" si="3"/>
        <v>0</v>
      </c>
      <c r="S27" s="56">
        <f t="shared" si="3"/>
        <v>0</v>
      </c>
      <c r="T27" s="56">
        <f t="shared" si="3"/>
        <v>0</v>
      </c>
      <c r="U27" s="56">
        <f t="shared" si="3"/>
        <v>0</v>
      </c>
      <c r="V27" s="56">
        <f t="shared" si="3"/>
        <v>0</v>
      </c>
      <c r="W27" s="56">
        <f t="shared" si="3"/>
        <v>0</v>
      </c>
      <c r="X27" s="56">
        <f t="shared" si="3"/>
        <v>2</v>
      </c>
      <c r="Y27" s="56">
        <f t="shared" si="3"/>
        <v>1</v>
      </c>
      <c r="Z27" s="56">
        <f t="shared" si="3"/>
        <v>2</v>
      </c>
      <c r="AA27" s="56">
        <f t="shared" si="3"/>
        <v>3</v>
      </c>
      <c r="AB27" s="56">
        <f t="shared" si="3"/>
        <v>0</v>
      </c>
      <c r="AC27" s="56">
        <f t="shared" si="3"/>
        <v>1</v>
      </c>
      <c r="AD27" s="56">
        <f t="shared" si="3"/>
        <v>0</v>
      </c>
    </row>
  </sheetData>
  <mergeCells count="4">
    <mergeCell ref="A1:A2"/>
    <mergeCell ref="B1:B2"/>
    <mergeCell ref="C1:P1"/>
    <mergeCell ref="Q1:AD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27"/>
  <sheetViews>
    <sheetView workbookViewId="0">
      <pane xSplit="2" ySplit="2" topLeftCell="N19" activePane="bottomRight" state="frozen"/>
      <selection pane="topRight" activeCell="C1" sqref="C1"/>
      <selection pane="bottomLeft" activeCell="A3" sqref="A3"/>
      <selection pane="bottomRight" activeCell="B3" sqref="B3:AD25"/>
    </sheetView>
  </sheetViews>
  <sheetFormatPr defaultRowHeight="15" x14ac:dyDescent="0.25"/>
  <cols>
    <col min="1" max="1" width="4.7109375" customWidth="1"/>
    <col min="2" max="2" width="35.7109375" customWidth="1"/>
    <col min="3" max="30" width="6.7109375" style="26" customWidth="1"/>
  </cols>
  <sheetData>
    <row r="1" spans="1:30" x14ac:dyDescent="0.25">
      <c r="A1" s="72" t="s">
        <v>0</v>
      </c>
      <c r="B1" s="72" t="s">
        <v>186</v>
      </c>
      <c r="C1" s="88" t="s">
        <v>188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 t="s">
        <v>189</v>
      </c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</row>
    <row r="2" spans="1:30" x14ac:dyDescent="0.25">
      <c r="A2" s="72"/>
      <c r="B2" s="72"/>
      <c r="C2" s="43">
        <v>1</v>
      </c>
      <c r="D2" s="43">
        <f>C2+1</f>
        <v>2</v>
      </c>
      <c r="E2" s="43">
        <f t="shared" ref="E2:O2" si="0">D2+1</f>
        <v>3</v>
      </c>
      <c r="F2" s="43">
        <f t="shared" si="0"/>
        <v>4</v>
      </c>
      <c r="G2" s="43">
        <f t="shared" si="0"/>
        <v>5</v>
      </c>
      <c r="H2" s="43">
        <f t="shared" si="0"/>
        <v>6</v>
      </c>
      <c r="I2" s="43">
        <f t="shared" si="0"/>
        <v>7</v>
      </c>
      <c r="J2" s="43">
        <f t="shared" si="0"/>
        <v>8</v>
      </c>
      <c r="K2" s="43">
        <f t="shared" si="0"/>
        <v>9</v>
      </c>
      <c r="L2" s="43">
        <f t="shared" si="0"/>
        <v>10</v>
      </c>
      <c r="M2" s="43">
        <f t="shared" si="0"/>
        <v>11</v>
      </c>
      <c r="N2" s="43">
        <f t="shared" si="0"/>
        <v>12</v>
      </c>
      <c r="O2" s="43">
        <f t="shared" si="0"/>
        <v>13</v>
      </c>
      <c r="P2" s="43">
        <f>O2+1</f>
        <v>14</v>
      </c>
      <c r="Q2" s="43">
        <v>1</v>
      </c>
      <c r="R2" s="43">
        <f>Q2+1</f>
        <v>2</v>
      </c>
      <c r="S2" s="43">
        <f t="shared" ref="S2:AC2" si="1">R2+1</f>
        <v>3</v>
      </c>
      <c r="T2" s="43">
        <f t="shared" si="1"/>
        <v>4</v>
      </c>
      <c r="U2" s="43">
        <f t="shared" si="1"/>
        <v>5</v>
      </c>
      <c r="V2" s="43">
        <f t="shared" si="1"/>
        <v>6</v>
      </c>
      <c r="W2" s="43">
        <f t="shared" si="1"/>
        <v>7</v>
      </c>
      <c r="X2" s="43">
        <f t="shared" si="1"/>
        <v>8</v>
      </c>
      <c r="Y2" s="43">
        <f t="shared" si="1"/>
        <v>9</v>
      </c>
      <c r="Z2" s="43">
        <f t="shared" si="1"/>
        <v>10</v>
      </c>
      <c r="AA2" s="43">
        <f t="shared" si="1"/>
        <v>11</v>
      </c>
      <c r="AB2" s="43">
        <f t="shared" si="1"/>
        <v>12</v>
      </c>
      <c r="AC2" s="43">
        <f t="shared" si="1"/>
        <v>13</v>
      </c>
      <c r="AD2" s="43">
        <f>AC2+1</f>
        <v>14</v>
      </c>
    </row>
    <row r="3" spans="1:30" ht="30" x14ac:dyDescent="0.25">
      <c r="A3" s="42">
        <v>1</v>
      </c>
      <c r="B3" s="3" t="str">
        <f>Kemenristekdikti!B4</f>
        <v>Mesin Peringatan Kecepatan Otomastis Pada Jalan Tol Berbasis Raspberry PI 3</v>
      </c>
      <c r="C3" s="66">
        <f>COUNTIF(Kemenristekdikti!E4,Database!$F$4)</f>
        <v>0</v>
      </c>
      <c r="D3" s="66">
        <f>COUNTIF(Kemenristekdikti!E4,Database!$F$5)</f>
        <v>0</v>
      </c>
      <c r="E3" s="66">
        <f>COUNTIF(Kemenristekdikti!E4,Database!$F$6)</f>
        <v>0</v>
      </c>
      <c r="F3" s="66">
        <f>COUNTIF(Kemenristekdikti!E4,Database!$F$7)</f>
        <v>0</v>
      </c>
      <c r="G3" s="66">
        <f>COUNTIF(Kemenristekdikti!E4,Database!$F$8)</f>
        <v>0</v>
      </c>
      <c r="H3" s="66">
        <f>COUNTIF(Kemenristekdikti!E4,Database!$F$9)</f>
        <v>0</v>
      </c>
      <c r="I3" s="66">
        <f>COUNTIF(Kemenristekdikti!E4,Database!$F$10)</f>
        <v>0</v>
      </c>
      <c r="J3" s="66">
        <f>COUNTIF(Kemenristekdikti!E4,Database!$F$11)</f>
        <v>0</v>
      </c>
      <c r="K3" s="66">
        <f>COUNTIF(Kemenristekdikti!E4,Database!$F$12)</f>
        <v>0</v>
      </c>
      <c r="L3" s="66">
        <f>COUNTIF(Kemenristekdikti!E4,Database!$F$13)</f>
        <v>1</v>
      </c>
      <c r="M3" s="66">
        <f>COUNTIF(Kemenristekdikti!E4,Database!$F$14)</f>
        <v>0</v>
      </c>
      <c r="N3" s="66">
        <f>COUNTIF(Kemenristekdikti!E4,Database!$F$15)</f>
        <v>0</v>
      </c>
      <c r="O3" s="66">
        <f>COUNTIF(Kemenristekdikti!E4,Database!$F$16)</f>
        <v>0</v>
      </c>
      <c r="P3" s="66">
        <f>COUNTIF(Kemenristekdikti!E4,Database!$F$17)</f>
        <v>0</v>
      </c>
      <c r="Q3" s="66">
        <f>COUNTIF(Kemenristekdikti!F4:Y4,Database!$F$4)</f>
        <v>0</v>
      </c>
      <c r="R3" s="66">
        <f>COUNTIF(Kemenristekdikti!F4:Y4,Database!$F$5)</f>
        <v>0</v>
      </c>
      <c r="S3" s="66">
        <f>COUNTIF(Kemenristekdikti!F4:Y4,Database!$F$6)</f>
        <v>0</v>
      </c>
      <c r="T3" s="66">
        <f>COUNTIF(Kemenristekdikti!F4:Y4,Database!$F$7)</f>
        <v>0</v>
      </c>
      <c r="U3" s="66">
        <f>COUNTIF(Kemenristekdikti!F4:Y4,Database!$F$8)</f>
        <v>0</v>
      </c>
      <c r="V3" s="66">
        <f>COUNTIF(Kemenristekdikti!F4:Y4,Database!$F$9)</f>
        <v>0</v>
      </c>
      <c r="W3" s="66">
        <f>COUNTIF(Kemenristekdikti!F4:Y4,Database!$F$10)</f>
        <v>0</v>
      </c>
      <c r="X3" s="66">
        <f>COUNTIF(Kemenristekdikti!F4:Y4,Database!$F$11)</f>
        <v>0</v>
      </c>
      <c r="Y3" s="66">
        <f>COUNTIF(Kemenristekdikti!F4:Y4,Database!$F$12)</f>
        <v>0</v>
      </c>
      <c r="Z3" s="66">
        <f>COUNTIF(Kemenristekdikti!F4:Y4,Database!$F$13)</f>
        <v>0</v>
      </c>
      <c r="AA3" s="66">
        <f>COUNTIF(Kemenristekdikti!F4:Y4,Database!$F$14)</f>
        <v>1</v>
      </c>
      <c r="AB3" s="66">
        <f>COUNTIF(Kemenristekdikti!F4:Y4,Database!$F$15)</f>
        <v>0</v>
      </c>
      <c r="AC3" s="66">
        <f>COUNTIF(Kemenristekdikti!F4:Y4,Database!$F$16)</f>
        <v>0</v>
      </c>
      <c r="AD3" s="66">
        <f>COUNTIF(Kemenristekdikti!F4:Y4,Database!$F$17)</f>
        <v>0</v>
      </c>
    </row>
    <row r="4" spans="1:30" ht="45" x14ac:dyDescent="0.25">
      <c r="A4" s="42">
        <f>A3+1</f>
        <v>2</v>
      </c>
      <c r="B4" s="3" t="str">
        <f>Kemenristekdikti!B5</f>
        <v>Smart Docking Ship Berbasis Ais (Automatic Identification System) Untuk Mengefisienkan Proses Sandar Kapal Di Dermaga Pelabuhan</v>
      </c>
      <c r="C4" s="66">
        <f>COUNTIF(Kemenristekdikti!E5,Database!$F$4)</f>
        <v>0</v>
      </c>
      <c r="D4" s="66">
        <f>COUNTIF(Kemenristekdikti!E5,Database!$F$5)</f>
        <v>0</v>
      </c>
      <c r="E4" s="66">
        <f>COUNTIF(Kemenristekdikti!E5,Database!$F$6)</f>
        <v>0</v>
      </c>
      <c r="F4" s="66">
        <f>COUNTIF(Kemenristekdikti!E5,Database!$F$7)</f>
        <v>0</v>
      </c>
      <c r="G4" s="66">
        <f>COUNTIF(Kemenristekdikti!E5,Database!$F$8)</f>
        <v>0</v>
      </c>
      <c r="H4" s="66">
        <f>COUNTIF(Kemenristekdikti!E5,Database!$F$9)</f>
        <v>0</v>
      </c>
      <c r="I4" s="66">
        <f>COUNTIF(Kemenristekdikti!E5,Database!$F$10)</f>
        <v>0</v>
      </c>
      <c r="J4" s="66">
        <f>COUNTIF(Kemenristekdikti!E5,Database!$F$11)</f>
        <v>0</v>
      </c>
      <c r="K4" s="66">
        <f>COUNTIF(Kemenristekdikti!E5,Database!$F$12)</f>
        <v>1</v>
      </c>
      <c r="L4" s="66">
        <f>COUNTIF(Kemenristekdikti!E5,Database!$F$13)</f>
        <v>0</v>
      </c>
      <c r="M4" s="66">
        <f>COUNTIF(Kemenristekdikti!E5,Database!$F$14)</f>
        <v>0</v>
      </c>
      <c r="N4" s="66">
        <f>COUNTIF(Kemenristekdikti!E5,Database!$F$15)</f>
        <v>0</v>
      </c>
      <c r="O4" s="66">
        <f>COUNTIF(Kemenristekdikti!E5,Database!$F$16)</f>
        <v>0</v>
      </c>
      <c r="P4" s="66">
        <f>COUNTIF(Kemenristekdikti!E5,Database!$F$17)</f>
        <v>0</v>
      </c>
      <c r="Q4" s="66">
        <f>COUNTIF(Kemenristekdikti!F5:Y5,Database!$F$4)</f>
        <v>0</v>
      </c>
      <c r="R4" s="66">
        <f>COUNTIF(Kemenristekdikti!F5:Y5,Database!$F$5)</f>
        <v>0</v>
      </c>
      <c r="S4" s="66">
        <f>COUNTIF(Kemenristekdikti!F5:Y5,Database!$F$6)</f>
        <v>0</v>
      </c>
      <c r="T4" s="66">
        <f>COUNTIF(Kemenristekdikti!F5:Y5,Database!$F$7)</f>
        <v>0</v>
      </c>
      <c r="U4" s="66">
        <f>COUNTIF(Kemenristekdikti!F5:Y5,Database!$F$8)</f>
        <v>0</v>
      </c>
      <c r="V4" s="66">
        <f>COUNTIF(Kemenristekdikti!F5:Y5,Database!$F$9)</f>
        <v>0</v>
      </c>
      <c r="W4" s="66">
        <f>COUNTIF(Kemenristekdikti!F5:Y5,Database!$F$10)</f>
        <v>0</v>
      </c>
      <c r="X4" s="66">
        <f>COUNTIF(Kemenristekdikti!F5:Y5,Database!$F$11)</f>
        <v>0</v>
      </c>
      <c r="Y4" s="66">
        <f>COUNTIF(Kemenristekdikti!F5:Y5,Database!$F$12)</f>
        <v>1</v>
      </c>
      <c r="Z4" s="66">
        <f>COUNTIF(Kemenristekdikti!F5:Y5,Database!$F$13)</f>
        <v>0</v>
      </c>
      <c r="AA4" s="66">
        <f>COUNTIF(Kemenristekdikti!F5:Y5,Database!$F$14)</f>
        <v>0</v>
      </c>
      <c r="AB4" s="66">
        <f>COUNTIF(Kemenristekdikti!F5:Y5,Database!$F$15)</f>
        <v>0</v>
      </c>
      <c r="AC4" s="66">
        <f>COUNTIF(Kemenristekdikti!F5:Y5,Database!$F$16)</f>
        <v>0</v>
      </c>
      <c r="AD4" s="66">
        <f>COUNTIF(Kemenristekdikti!F5:Y5,Database!$F$17)</f>
        <v>0</v>
      </c>
    </row>
    <row r="5" spans="1:30" ht="45" x14ac:dyDescent="0.25">
      <c r="A5" s="65">
        <f t="shared" ref="A5:A25" si="2">A4+1</f>
        <v>3</v>
      </c>
      <c r="B5" s="3" t="str">
        <f>Kemenristekdikti!B6</f>
        <v>Penerapan Metode Education 3.0 Dalam Pembelajaran English As Foreign Language (EFL) Menggunakan Media Sosial Sebagai Media Pembelajaran</v>
      </c>
      <c r="C5" s="66">
        <f>COUNTIF(Kemenristekdikti!E6,Database!$F$4)</f>
        <v>0</v>
      </c>
      <c r="D5" s="66">
        <f>COUNTIF(Kemenristekdikti!E6,Database!$F$5)</f>
        <v>0</v>
      </c>
      <c r="E5" s="66">
        <f>COUNTIF(Kemenristekdikti!E6,Database!$F$6)</f>
        <v>0</v>
      </c>
      <c r="F5" s="66">
        <f>COUNTIF(Kemenristekdikti!E6,Database!$F$7)</f>
        <v>0</v>
      </c>
      <c r="G5" s="66">
        <f>COUNTIF(Kemenristekdikti!E6,Database!$F$8)</f>
        <v>0</v>
      </c>
      <c r="H5" s="66">
        <f>COUNTIF(Kemenristekdikti!E6,Database!$F$9)</f>
        <v>0</v>
      </c>
      <c r="I5" s="66">
        <f>COUNTIF(Kemenristekdikti!E6,Database!$F$10)</f>
        <v>0</v>
      </c>
      <c r="J5" s="66">
        <f>COUNTIF(Kemenristekdikti!E6,Database!$F$11)</f>
        <v>0</v>
      </c>
      <c r="K5" s="66">
        <f>COUNTIF(Kemenristekdikti!E6,Database!$F$12)</f>
        <v>0</v>
      </c>
      <c r="L5" s="66">
        <f>COUNTIF(Kemenristekdikti!E6,Database!$F$13)</f>
        <v>0</v>
      </c>
      <c r="M5" s="66">
        <f>COUNTIF(Kemenristekdikti!E6,Database!$F$14)</f>
        <v>1</v>
      </c>
      <c r="N5" s="66">
        <f>COUNTIF(Kemenristekdikti!E6,Database!$F$15)</f>
        <v>0</v>
      </c>
      <c r="O5" s="66">
        <f>COUNTIF(Kemenristekdikti!E6,Database!$F$16)</f>
        <v>0</v>
      </c>
      <c r="P5" s="66">
        <f>COUNTIF(Kemenristekdikti!E6,Database!$F$17)</f>
        <v>0</v>
      </c>
      <c r="Q5" s="66">
        <f>COUNTIF(Kemenristekdikti!F6:Y6,Database!$F$4)</f>
        <v>0</v>
      </c>
      <c r="R5" s="66">
        <f>COUNTIF(Kemenristekdikti!F6:Y6,Database!$F$5)</f>
        <v>0</v>
      </c>
      <c r="S5" s="66">
        <f>COUNTIF(Kemenristekdikti!F6:Y6,Database!$F$6)</f>
        <v>0</v>
      </c>
      <c r="T5" s="66">
        <f>COUNTIF(Kemenristekdikti!F6:Y6,Database!$F$7)</f>
        <v>0</v>
      </c>
      <c r="U5" s="66">
        <f>COUNTIF(Kemenristekdikti!F6:Y6,Database!$F$8)</f>
        <v>0</v>
      </c>
      <c r="V5" s="66">
        <f>COUNTIF(Kemenristekdikti!F6:Y6,Database!$F$9)</f>
        <v>0</v>
      </c>
      <c r="W5" s="66">
        <f>COUNTIF(Kemenristekdikti!F6:Y6,Database!$F$10)</f>
        <v>0</v>
      </c>
      <c r="X5" s="66">
        <f>COUNTIF(Kemenristekdikti!F6:Y6,Database!$F$11)</f>
        <v>0</v>
      </c>
      <c r="Y5" s="66">
        <f>COUNTIF(Kemenristekdikti!F6:Y6,Database!$F$12)</f>
        <v>0</v>
      </c>
      <c r="Z5" s="66">
        <f>COUNTIF(Kemenristekdikti!F6:Y6,Database!$F$13)</f>
        <v>0</v>
      </c>
      <c r="AA5" s="66">
        <f>COUNTIF(Kemenristekdikti!F6:Y6,Database!$F$14)</f>
        <v>2</v>
      </c>
      <c r="AB5" s="66">
        <f>COUNTIF(Kemenristekdikti!F6:Y6,Database!$F$15)</f>
        <v>0</v>
      </c>
      <c r="AC5" s="66">
        <f>COUNTIF(Kemenristekdikti!F6:Y6,Database!$F$16)</f>
        <v>0</v>
      </c>
      <c r="AD5" s="66">
        <f>COUNTIF(Kemenristekdikti!F6:Y6,Database!$F$17)</f>
        <v>0</v>
      </c>
    </row>
    <row r="6" spans="1:30" ht="45" x14ac:dyDescent="0.25">
      <c r="A6" s="65">
        <f t="shared" si="2"/>
        <v>4</v>
      </c>
      <c r="B6" s="3" t="str">
        <f>Kemenristekdikti!B7</f>
        <v>Komunikasi Data Nirkabel Bluetooth Low Energi (BLE) Dan Lorawan Pada Perangkat Informasi Persebaran Ikan (Portable Virtual Assistant) Di Kapal Nelayan Tradisional</v>
      </c>
      <c r="C6" s="66">
        <f>COUNTIF(Kemenristekdikti!E7,Database!$F$4)</f>
        <v>0</v>
      </c>
      <c r="D6" s="66">
        <f>COUNTIF(Kemenristekdikti!E7,Database!$F$5)</f>
        <v>0</v>
      </c>
      <c r="E6" s="66">
        <f>COUNTIF(Kemenristekdikti!E7,Database!$F$6)</f>
        <v>0</v>
      </c>
      <c r="F6" s="66">
        <f>COUNTIF(Kemenristekdikti!E7,Database!$F$7)</f>
        <v>0</v>
      </c>
      <c r="G6" s="66">
        <f>COUNTIF(Kemenristekdikti!E7,Database!$F$8)</f>
        <v>0</v>
      </c>
      <c r="H6" s="66">
        <f>COUNTIF(Kemenristekdikti!E7,Database!$F$9)</f>
        <v>0</v>
      </c>
      <c r="I6" s="66">
        <f>COUNTIF(Kemenristekdikti!E7,Database!$F$10)</f>
        <v>0</v>
      </c>
      <c r="J6" s="66">
        <f>COUNTIF(Kemenristekdikti!E7,Database!$F$11)</f>
        <v>0</v>
      </c>
      <c r="K6" s="66">
        <f>COUNTIF(Kemenristekdikti!E7,Database!$F$12)</f>
        <v>1</v>
      </c>
      <c r="L6" s="66">
        <f>COUNTIF(Kemenristekdikti!E7,Database!$F$13)</f>
        <v>0</v>
      </c>
      <c r="M6" s="66">
        <f>COUNTIF(Kemenristekdikti!E7,Database!$F$14)</f>
        <v>0</v>
      </c>
      <c r="N6" s="66">
        <f>COUNTIF(Kemenristekdikti!E7,Database!$F$15)</f>
        <v>0</v>
      </c>
      <c r="O6" s="66">
        <f>COUNTIF(Kemenristekdikti!E7,Database!$F$16)</f>
        <v>0</v>
      </c>
      <c r="P6" s="66">
        <f>COUNTIF(Kemenristekdikti!E7,Database!$F$17)</f>
        <v>0</v>
      </c>
      <c r="Q6" s="66">
        <f>COUNTIF(Kemenristekdikti!F7:Y7,Database!$F$4)</f>
        <v>0</v>
      </c>
      <c r="R6" s="66">
        <f>COUNTIF(Kemenristekdikti!F7:Y7,Database!$F$5)</f>
        <v>0</v>
      </c>
      <c r="S6" s="66">
        <f>COUNTIF(Kemenristekdikti!F7:Y7,Database!$F$6)</f>
        <v>0</v>
      </c>
      <c r="T6" s="66">
        <f>COUNTIF(Kemenristekdikti!F7:Y7,Database!$F$7)</f>
        <v>0</v>
      </c>
      <c r="U6" s="66">
        <f>COUNTIF(Kemenristekdikti!F7:Y7,Database!$F$8)</f>
        <v>0</v>
      </c>
      <c r="V6" s="66">
        <f>COUNTIF(Kemenristekdikti!F7:Y7,Database!$F$9)</f>
        <v>0</v>
      </c>
      <c r="W6" s="66">
        <f>COUNTIF(Kemenristekdikti!F7:Y7,Database!$F$10)</f>
        <v>0</v>
      </c>
      <c r="X6" s="66">
        <f>COUNTIF(Kemenristekdikti!F7:Y7,Database!$F$11)</f>
        <v>0</v>
      </c>
      <c r="Y6" s="66">
        <f>COUNTIF(Kemenristekdikti!F7:Y7,Database!$F$12)</f>
        <v>0</v>
      </c>
      <c r="Z6" s="66">
        <f>COUNTIF(Kemenristekdikti!F7:Y7,Database!$F$13)</f>
        <v>0</v>
      </c>
      <c r="AA6" s="66">
        <f>COUNTIF(Kemenristekdikti!F7:Y7,Database!$F$14)</f>
        <v>0</v>
      </c>
      <c r="AB6" s="66">
        <f>COUNTIF(Kemenristekdikti!F7:Y7,Database!$F$15)</f>
        <v>0</v>
      </c>
      <c r="AC6" s="66">
        <f>COUNTIF(Kemenristekdikti!F7:Y7,Database!$F$16)</f>
        <v>1</v>
      </c>
      <c r="AD6" s="66">
        <f>COUNTIF(Kemenristekdikti!F7:Y7,Database!$F$17)</f>
        <v>0</v>
      </c>
    </row>
    <row r="7" spans="1:30" ht="45" x14ac:dyDescent="0.25">
      <c r="A7" s="65">
        <f t="shared" si="2"/>
        <v>5</v>
      </c>
      <c r="B7" s="3" t="str">
        <f>Kemenristekdikti!B8</f>
        <v>Deteksi Lokasi Pesebaran Ikan Pada Peta Digital Untuk Virtual Assistance Nelayan Tradisional</v>
      </c>
      <c r="C7" s="66">
        <f>COUNTIF(Kemenristekdikti!E8,Database!$F$4)</f>
        <v>0</v>
      </c>
      <c r="D7" s="66">
        <f>COUNTIF(Kemenristekdikti!E8,Database!$F$5)</f>
        <v>0</v>
      </c>
      <c r="E7" s="66">
        <f>COUNTIF(Kemenristekdikti!E8,Database!$F$6)</f>
        <v>0</v>
      </c>
      <c r="F7" s="66">
        <f>COUNTIF(Kemenristekdikti!E8,Database!$F$7)</f>
        <v>0</v>
      </c>
      <c r="G7" s="66">
        <f>COUNTIF(Kemenristekdikti!E8,Database!$F$8)</f>
        <v>0</v>
      </c>
      <c r="H7" s="66">
        <f>COUNTIF(Kemenristekdikti!E8,Database!$F$9)</f>
        <v>0</v>
      </c>
      <c r="I7" s="66">
        <f>COUNTIF(Kemenristekdikti!E8,Database!$F$10)</f>
        <v>0</v>
      </c>
      <c r="J7" s="66">
        <f>COUNTIF(Kemenristekdikti!E8,Database!$F$11)</f>
        <v>0</v>
      </c>
      <c r="K7" s="66">
        <f>COUNTIF(Kemenristekdikti!E8,Database!$F$12)</f>
        <v>1</v>
      </c>
      <c r="L7" s="66">
        <f>COUNTIF(Kemenristekdikti!E8,Database!$F$13)</f>
        <v>0</v>
      </c>
      <c r="M7" s="66">
        <f>COUNTIF(Kemenristekdikti!E8,Database!$F$14)</f>
        <v>0</v>
      </c>
      <c r="N7" s="66">
        <f>COUNTIF(Kemenristekdikti!E8,Database!$F$15)</f>
        <v>0</v>
      </c>
      <c r="O7" s="66">
        <f>COUNTIF(Kemenristekdikti!E8,Database!$F$16)</f>
        <v>0</v>
      </c>
      <c r="P7" s="66">
        <f>COUNTIF(Kemenristekdikti!E8,Database!$F$17)</f>
        <v>0</v>
      </c>
      <c r="Q7" s="66">
        <f>COUNTIF(Kemenristekdikti!F8:Y8,Database!$F$4)</f>
        <v>0</v>
      </c>
      <c r="R7" s="66">
        <f>COUNTIF(Kemenristekdikti!F8:Y8,Database!$F$5)</f>
        <v>0</v>
      </c>
      <c r="S7" s="66">
        <f>COUNTIF(Kemenristekdikti!F8:Y8,Database!$F$6)</f>
        <v>0</v>
      </c>
      <c r="T7" s="66">
        <f>COUNTIF(Kemenristekdikti!F8:Y8,Database!$F$7)</f>
        <v>0</v>
      </c>
      <c r="U7" s="66">
        <f>COUNTIF(Kemenristekdikti!F8:Y8,Database!$F$8)</f>
        <v>0</v>
      </c>
      <c r="V7" s="66">
        <f>COUNTIF(Kemenristekdikti!F8:Y8,Database!$F$9)</f>
        <v>0</v>
      </c>
      <c r="W7" s="66">
        <f>COUNTIF(Kemenristekdikti!F8:Y8,Database!$F$10)</f>
        <v>0</v>
      </c>
      <c r="X7" s="66">
        <f>COUNTIF(Kemenristekdikti!F8:Y8,Database!$F$11)</f>
        <v>1</v>
      </c>
      <c r="Y7" s="66">
        <f>COUNTIF(Kemenristekdikti!F8:Y8,Database!$F$12)</f>
        <v>0</v>
      </c>
      <c r="Z7" s="66">
        <f>COUNTIF(Kemenristekdikti!F8:Y8,Database!$F$13)</f>
        <v>0</v>
      </c>
      <c r="AA7" s="66">
        <f>COUNTIF(Kemenristekdikti!F8:Y8,Database!$F$14)</f>
        <v>0</v>
      </c>
      <c r="AB7" s="66">
        <f>COUNTIF(Kemenristekdikti!F8:Y8,Database!$F$15)</f>
        <v>0</v>
      </c>
      <c r="AC7" s="66">
        <f>COUNTIF(Kemenristekdikti!F8:Y8,Database!$F$16)</f>
        <v>0</v>
      </c>
      <c r="AD7" s="66">
        <f>COUNTIF(Kemenristekdikti!F8:Y8,Database!$F$17)</f>
        <v>0</v>
      </c>
    </row>
    <row r="8" spans="1:30" ht="45" x14ac:dyDescent="0.25">
      <c r="A8" s="65">
        <f t="shared" si="2"/>
        <v>6</v>
      </c>
      <c r="B8" s="3" t="str">
        <f>Kemenristekdikti!B9</f>
        <v>Di Eksperimen Perubahan Obstacle Segitiga Terpasang Sisi Returning Blade Terhadap Kinerja Darrieus Wind Turbine Tipe NACA 0015</v>
      </c>
      <c r="C8" s="66">
        <f>COUNTIF(Kemenristekdikti!E9,Database!$F$4)</f>
        <v>0</v>
      </c>
      <c r="D8" s="66">
        <f>COUNTIF(Kemenristekdikti!E9,Database!$F$5)</f>
        <v>0</v>
      </c>
      <c r="E8" s="66">
        <f>COUNTIF(Kemenristekdikti!E9,Database!$F$6)</f>
        <v>0</v>
      </c>
      <c r="F8" s="66">
        <f>COUNTIF(Kemenristekdikti!E9,Database!$F$7)</f>
        <v>0</v>
      </c>
      <c r="G8" s="66">
        <f>COUNTIF(Kemenristekdikti!E9,Database!$F$8)</f>
        <v>1</v>
      </c>
      <c r="H8" s="66">
        <f>COUNTIF(Kemenristekdikti!E9,Database!$F$9)</f>
        <v>0</v>
      </c>
      <c r="I8" s="66">
        <f>COUNTIF(Kemenristekdikti!E9,Database!$F$10)</f>
        <v>0</v>
      </c>
      <c r="J8" s="66">
        <f>COUNTIF(Kemenristekdikti!E9,Database!$F$11)</f>
        <v>0</v>
      </c>
      <c r="K8" s="66">
        <f>COUNTIF(Kemenristekdikti!E9,Database!$F$12)</f>
        <v>0</v>
      </c>
      <c r="L8" s="66">
        <f>COUNTIF(Kemenristekdikti!E9,Database!$F$13)</f>
        <v>0</v>
      </c>
      <c r="M8" s="66">
        <f>COUNTIF(Kemenristekdikti!E9,Database!$F$14)</f>
        <v>0</v>
      </c>
      <c r="N8" s="66">
        <f>COUNTIF(Kemenristekdikti!E9,Database!$F$15)</f>
        <v>0</v>
      </c>
      <c r="O8" s="66">
        <f>COUNTIF(Kemenristekdikti!E9,Database!$F$16)</f>
        <v>0</v>
      </c>
      <c r="P8" s="66">
        <f>COUNTIF(Kemenristekdikti!E9,Database!$F$17)</f>
        <v>0</v>
      </c>
      <c r="Q8" s="66">
        <f>COUNTIF(Kemenristekdikti!F9:Y9,Database!$F$4)</f>
        <v>0</v>
      </c>
      <c r="R8" s="66">
        <f>COUNTIF(Kemenristekdikti!F9:Y9,Database!$F$5)</f>
        <v>0</v>
      </c>
      <c r="S8" s="66">
        <f>COUNTIF(Kemenristekdikti!F9:Y9,Database!$F$6)</f>
        <v>0</v>
      </c>
      <c r="T8" s="66">
        <f>COUNTIF(Kemenristekdikti!F9:Y9,Database!$F$7)</f>
        <v>0</v>
      </c>
      <c r="U8" s="66">
        <f>COUNTIF(Kemenristekdikti!F9:Y9,Database!$F$8)</f>
        <v>0</v>
      </c>
      <c r="V8" s="66">
        <f>COUNTIF(Kemenristekdikti!F9:Y9,Database!$F$9)</f>
        <v>0</v>
      </c>
      <c r="W8" s="66">
        <f>COUNTIF(Kemenristekdikti!F9:Y9,Database!$F$10)</f>
        <v>0</v>
      </c>
      <c r="X8" s="66">
        <f>COUNTIF(Kemenristekdikti!F9:Y9,Database!$F$11)</f>
        <v>0</v>
      </c>
      <c r="Y8" s="66">
        <f>COUNTIF(Kemenristekdikti!F9:Y9,Database!$F$12)</f>
        <v>0</v>
      </c>
      <c r="Z8" s="66">
        <f>COUNTIF(Kemenristekdikti!F9:Y9,Database!$F$13)</f>
        <v>0</v>
      </c>
      <c r="AA8" s="66">
        <f>COUNTIF(Kemenristekdikti!F9:Y9,Database!$F$14)</f>
        <v>0</v>
      </c>
      <c r="AB8" s="66">
        <f>COUNTIF(Kemenristekdikti!F9:Y9,Database!$F$15)</f>
        <v>0</v>
      </c>
      <c r="AC8" s="66">
        <f>COUNTIF(Kemenristekdikti!F9:Y9,Database!$F$16)</f>
        <v>0</v>
      </c>
      <c r="AD8" s="66">
        <f>COUNTIF(Kemenristekdikti!F9:Y9,Database!$F$17)</f>
        <v>0</v>
      </c>
    </row>
    <row r="9" spans="1:30" ht="45" x14ac:dyDescent="0.25">
      <c r="A9" s="65">
        <f t="shared" si="2"/>
        <v>7</v>
      </c>
      <c r="B9" s="3" t="str">
        <f>Kemenristekdikti!B10</f>
        <v>Pemanfaatan Ekstrak Nikotin Daun Tembakau Sebagai Green Corrosion Inhibitor Baja Karbon Pada Lingkungan Asam</v>
      </c>
      <c r="C9" s="66">
        <f>COUNTIF(Kemenristekdikti!E10,Database!$F$4)</f>
        <v>0</v>
      </c>
      <c r="D9" s="66">
        <f>COUNTIF(Kemenristekdikti!E10,Database!$F$5)</f>
        <v>0</v>
      </c>
      <c r="E9" s="66">
        <f>COUNTIF(Kemenristekdikti!E10,Database!$F$6)</f>
        <v>0</v>
      </c>
      <c r="F9" s="66">
        <f>COUNTIF(Kemenristekdikti!E10,Database!$F$7)</f>
        <v>0</v>
      </c>
      <c r="G9" s="66">
        <f>COUNTIF(Kemenristekdikti!E10,Database!$F$8)</f>
        <v>0</v>
      </c>
      <c r="H9" s="66">
        <f>COUNTIF(Kemenristekdikti!E10,Database!$F$9)</f>
        <v>0</v>
      </c>
      <c r="I9" s="66">
        <f>COUNTIF(Kemenristekdikti!E10,Database!$F$10)</f>
        <v>0</v>
      </c>
      <c r="J9" s="66">
        <f>COUNTIF(Kemenristekdikti!E10,Database!$F$11)</f>
        <v>0</v>
      </c>
      <c r="K9" s="66">
        <f>COUNTIF(Kemenristekdikti!E10,Database!$F$12)</f>
        <v>0</v>
      </c>
      <c r="L9" s="66">
        <f>COUNTIF(Kemenristekdikti!E10,Database!$F$13)</f>
        <v>0</v>
      </c>
      <c r="M9" s="66">
        <f>COUNTIF(Kemenristekdikti!E10,Database!$F$14)</f>
        <v>0</v>
      </c>
      <c r="N9" s="66">
        <f>COUNTIF(Kemenristekdikti!E10,Database!$F$15)</f>
        <v>1</v>
      </c>
      <c r="O9" s="66">
        <f>COUNTIF(Kemenristekdikti!E10,Database!$F$16)</f>
        <v>0</v>
      </c>
      <c r="P9" s="66">
        <f>COUNTIF(Kemenristekdikti!E10,Database!$F$17)</f>
        <v>0</v>
      </c>
      <c r="Q9" s="66">
        <f>COUNTIF(Kemenristekdikti!F10:Y10,Database!$F$4)</f>
        <v>0</v>
      </c>
      <c r="R9" s="66">
        <f>COUNTIF(Kemenristekdikti!F10:Y10,Database!$F$5)</f>
        <v>0</v>
      </c>
      <c r="S9" s="66">
        <f>COUNTIF(Kemenristekdikti!F10:Y10,Database!$F$6)</f>
        <v>0</v>
      </c>
      <c r="T9" s="66">
        <f>COUNTIF(Kemenristekdikti!F10:Y10,Database!$F$7)</f>
        <v>0</v>
      </c>
      <c r="U9" s="66">
        <f>COUNTIF(Kemenristekdikti!F10:Y10,Database!$F$8)</f>
        <v>0</v>
      </c>
      <c r="V9" s="66">
        <f>COUNTIF(Kemenristekdikti!F10:Y10,Database!$F$9)</f>
        <v>0</v>
      </c>
      <c r="W9" s="66">
        <f>COUNTIF(Kemenristekdikti!F10:Y10,Database!$F$10)</f>
        <v>0</v>
      </c>
      <c r="X9" s="66">
        <f>COUNTIF(Kemenristekdikti!F10:Y10,Database!$F$11)</f>
        <v>0</v>
      </c>
      <c r="Y9" s="66">
        <f>COUNTIF(Kemenristekdikti!F10:Y10,Database!$F$12)</f>
        <v>0</v>
      </c>
      <c r="Z9" s="66">
        <f>COUNTIF(Kemenristekdikti!F10:Y10,Database!$F$13)</f>
        <v>0</v>
      </c>
      <c r="AA9" s="66">
        <f>COUNTIF(Kemenristekdikti!F10:Y10,Database!$F$14)</f>
        <v>1</v>
      </c>
      <c r="AB9" s="66">
        <f>COUNTIF(Kemenristekdikti!F10:Y10,Database!$F$15)</f>
        <v>0</v>
      </c>
      <c r="AC9" s="66">
        <f>COUNTIF(Kemenristekdikti!F10:Y10,Database!$F$16)</f>
        <v>0</v>
      </c>
      <c r="AD9" s="66">
        <f>COUNTIF(Kemenristekdikti!F10:Y10,Database!$F$17)</f>
        <v>0</v>
      </c>
    </row>
    <row r="10" spans="1:30" ht="45" x14ac:dyDescent="0.25">
      <c r="A10" s="65">
        <f t="shared" si="2"/>
        <v>8</v>
      </c>
      <c r="B10" s="3" t="str">
        <f>Kemenristekdikti!B11</f>
        <v>Analisis Pengaruh Parameter Proses Pada Penggerindaan Baja Perkakas Untuk Komponen Permesinan Sistem Penggerak Kapal</v>
      </c>
      <c r="C10" s="66">
        <f>COUNTIF(Kemenristekdikti!E11,Database!$F$4)</f>
        <v>0</v>
      </c>
      <c r="D10" s="66">
        <f>COUNTIF(Kemenristekdikti!E11,Database!$F$5)</f>
        <v>0</v>
      </c>
      <c r="E10" s="66">
        <f>COUNTIF(Kemenristekdikti!E11,Database!$F$6)</f>
        <v>0</v>
      </c>
      <c r="F10" s="66">
        <f>COUNTIF(Kemenristekdikti!E11,Database!$F$7)</f>
        <v>0</v>
      </c>
      <c r="G10" s="66">
        <f>COUNTIF(Kemenristekdikti!E11,Database!$F$8)</f>
        <v>0</v>
      </c>
      <c r="H10" s="66">
        <f>COUNTIF(Kemenristekdikti!E11,Database!$F$9)</f>
        <v>0</v>
      </c>
      <c r="I10" s="66">
        <f>COUNTIF(Kemenristekdikti!E11,Database!$F$10)</f>
        <v>0</v>
      </c>
      <c r="J10" s="66">
        <f>COUNTIF(Kemenristekdikti!E11,Database!$F$11)</f>
        <v>0</v>
      </c>
      <c r="K10" s="66">
        <f>COUNTIF(Kemenristekdikti!E11,Database!$F$12)</f>
        <v>0</v>
      </c>
      <c r="L10" s="66">
        <f>COUNTIF(Kemenristekdikti!E11,Database!$F$13)</f>
        <v>0</v>
      </c>
      <c r="M10" s="66">
        <f>COUNTIF(Kemenristekdikti!E11,Database!$F$14)</f>
        <v>0</v>
      </c>
      <c r="N10" s="66">
        <f>COUNTIF(Kemenristekdikti!E11,Database!$F$15)</f>
        <v>0</v>
      </c>
      <c r="O10" s="66">
        <f>COUNTIF(Kemenristekdikti!E11,Database!$F$16)</f>
        <v>1</v>
      </c>
      <c r="P10" s="66">
        <f>COUNTIF(Kemenristekdikti!E11,Database!$F$17)</f>
        <v>0</v>
      </c>
      <c r="Q10" s="66">
        <f>COUNTIF(Kemenristekdikti!F11:Y11,Database!$F$4)</f>
        <v>0</v>
      </c>
      <c r="R10" s="66">
        <f>COUNTIF(Kemenristekdikti!F11:Y11,Database!$F$5)</f>
        <v>0</v>
      </c>
      <c r="S10" s="66">
        <f>COUNTIF(Kemenristekdikti!F11:Y11,Database!$F$6)</f>
        <v>0</v>
      </c>
      <c r="T10" s="66">
        <f>COUNTIF(Kemenristekdikti!F11:Y11,Database!$F$7)</f>
        <v>0</v>
      </c>
      <c r="U10" s="66">
        <f>COUNTIF(Kemenristekdikti!F11:Y11,Database!$F$8)</f>
        <v>0</v>
      </c>
      <c r="V10" s="66">
        <f>COUNTIF(Kemenristekdikti!F11:Y11,Database!$F$9)</f>
        <v>0</v>
      </c>
      <c r="W10" s="66">
        <f>COUNTIF(Kemenristekdikti!F11:Y11,Database!$F$10)</f>
        <v>0</v>
      </c>
      <c r="X10" s="66">
        <f>COUNTIF(Kemenristekdikti!F11:Y11,Database!$F$11)</f>
        <v>0</v>
      </c>
      <c r="Y10" s="66">
        <f>COUNTIF(Kemenristekdikti!F11:Y11,Database!$F$12)</f>
        <v>0</v>
      </c>
      <c r="Z10" s="66">
        <f>COUNTIF(Kemenristekdikti!F11:Y11,Database!$F$13)</f>
        <v>0</v>
      </c>
      <c r="AA10" s="66">
        <f>COUNTIF(Kemenristekdikti!F11:Y11,Database!$F$14)</f>
        <v>0</v>
      </c>
      <c r="AB10" s="66">
        <f>COUNTIF(Kemenristekdikti!F11:Y11,Database!$F$15)</f>
        <v>0</v>
      </c>
      <c r="AC10" s="66">
        <f>COUNTIF(Kemenristekdikti!F11:Y11,Database!$F$16)</f>
        <v>1</v>
      </c>
      <c r="AD10" s="66">
        <f>COUNTIF(Kemenristekdikti!F11:Y11,Database!$F$17)</f>
        <v>0</v>
      </c>
    </row>
    <row r="11" spans="1:30" ht="45" x14ac:dyDescent="0.25">
      <c r="A11" s="65">
        <f t="shared" si="2"/>
        <v>9</v>
      </c>
      <c r="B11" s="3" t="str">
        <f>Kemenristekdikti!B12</f>
        <v>Pembuatan Peredam Radiasi Gelombang Mikro Menggunakan Limbah Pertanian Padi (Sekam) Untuk Mendukung Teknologi Ramah Lingkungan</v>
      </c>
      <c r="C11" s="66">
        <f>COUNTIF(Kemenristekdikti!E12,Database!$F$4)</f>
        <v>0</v>
      </c>
      <c r="D11" s="66">
        <f>COUNTIF(Kemenristekdikti!E12,Database!$F$5)</f>
        <v>0</v>
      </c>
      <c r="E11" s="66">
        <f>COUNTIF(Kemenristekdikti!E12,Database!$F$6)</f>
        <v>0</v>
      </c>
      <c r="F11" s="66">
        <f>COUNTIF(Kemenristekdikti!E12,Database!$F$7)</f>
        <v>0</v>
      </c>
      <c r="G11" s="66">
        <f>COUNTIF(Kemenristekdikti!E12,Database!$F$8)</f>
        <v>0</v>
      </c>
      <c r="H11" s="66">
        <f>COUNTIF(Kemenristekdikti!E12,Database!$F$9)</f>
        <v>0</v>
      </c>
      <c r="I11" s="66">
        <f>COUNTIF(Kemenristekdikti!E12,Database!$F$10)</f>
        <v>0</v>
      </c>
      <c r="J11" s="66">
        <f>COUNTIF(Kemenristekdikti!E12,Database!$F$11)</f>
        <v>0</v>
      </c>
      <c r="K11" s="66">
        <f>COUNTIF(Kemenristekdikti!E12,Database!$F$12)</f>
        <v>1</v>
      </c>
      <c r="L11" s="66">
        <f>COUNTIF(Kemenristekdikti!E12,Database!$F$13)</f>
        <v>0</v>
      </c>
      <c r="M11" s="66">
        <f>COUNTIF(Kemenristekdikti!E12,Database!$F$14)</f>
        <v>0</v>
      </c>
      <c r="N11" s="66">
        <f>COUNTIF(Kemenristekdikti!E12,Database!$F$15)</f>
        <v>0</v>
      </c>
      <c r="O11" s="66">
        <f>COUNTIF(Kemenristekdikti!E12,Database!$F$16)</f>
        <v>0</v>
      </c>
      <c r="P11" s="66">
        <f>COUNTIF(Kemenristekdikti!E12,Database!$F$17)</f>
        <v>0</v>
      </c>
      <c r="Q11" s="66">
        <f>COUNTIF(Kemenristekdikti!F12:Y12,Database!$F$4)</f>
        <v>0</v>
      </c>
      <c r="R11" s="66">
        <f>COUNTIF(Kemenristekdikti!F12:Y12,Database!$F$5)</f>
        <v>0</v>
      </c>
      <c r="S11" s="66">
        <f>COUNTIF(Kemenristekdikti!F12:Y12,Database!$F$6)</f>
        <v>0</v>
      </c>
      <c r="T11" s="66">
        <f>COUNTIF(Kemenristekdikti!F12:Y12,Database!$F$7)</f>
        <v>0</v>
      </c>
      <c r="U11" s="66">
        <f>COUNTIF(Kemenristekdikti!F12:Y12,Database!$F$8)</f>
        <v>0</v>
      </c>
      <c r="V11" s="66">
        <f>COUNTIF(Kemenristekdikti!F12:Y12,Database!$F$9)</f>
        <v>0</v>
      </c>
      <c r="W11" s="66">
        <f>COUNTIF(Kemenristekdikti!F12:Y12,Database!$F$10)</f>
        <v>0</v>
      </c>
      <c r="X11" s="66">
        <f>COUNTIF(Kemenristekdikti!F12:Y12,Database!$F$11)</f>
        <v>0</v>
      </c>
      <c r="Y11" s="66">
        <f>COUNTIF(Kemenristekdikti!F12:Y12,Database!$F$12)</f>
        <v>1</v>
      </c>
      <c r="Z11" s="66">
        <f>COUNTIF(Kemenristekdikti!F12:Y12,Database!$F$13)</f>
        <v>0</v>
      </c>
      <c r="AA11" s="66">
        <f>COUNTIF(Kemenristekdikti!F12:Y12,Database!$F$14)</f>
        <v>0</v>
      </c>
      <c r="AB11" s="66">
        <f>COUNTIF(Kemenristekdikti!F12:Y12,Database!$F$15)</f>
        <v>0</v>
      </c>
      <c r="AC11" s="66">
        <f>COUNTIF(Kemenristekdikti!F12:Y12,Database!$F$16)</f>
        <v>0</v>
      </c>
      <c r="AD11" s="66">
        <f>COUNTIF(Kemenristekdikti!F12:Y12,Database!$F$17)</f>
        <v>0</v>
      </c>
    </row>
    <row r="12" spans="1:30" ht="45" x14ac:dyDescent="0.25">
      <c r="A12" s="65">
        <f t="shared" si="2"/>
        <v>10</v>
      </c>
      <c r="B12" s="3" t="str">
        <f>Kemenristekdikti!B13</f>
        <v>Dewi-Dewi Skoci Penolong yang memenuhi Persyaratan Klas</v>
      </c>
      <c r="C12" s="66">
        <f>COUNTIF(Kemenristekdikti!E13,Database!$F$4)</f>
        <v>0</v>
      </c>
      <c r="D12" s="66">
        <f>COUNTIF(Kemenristekdikti!E13,Database!$F$5)</f>
        <v>0</v>
      </c>
      <c r="E12" s="66">
        <f>COUNTIF(Kemenristekdikti!E13,Database!$F$6)</f>
        <v>0</v>
      </c>
      <c r="F12" s="66">
        <f>COUNTIF(Kemenristekdikti!E13,Database!$F$7)</f>
        <v>0</v>
      </c>
      <c r="G12" s="66">
        <f>COUNTIF(Kemenristekdikti!E13,Database!$F$8)</f>
        <v>0</v>
      </c>
      <c r="H12" s="66">
        <f>COUNTIF(Kemenristekdikti!E13,Database!$F$9)</f>
        <v>0</v>
      </c>
      <c r="I12" s="66">
        <f>COUNTIF(Kemenristekdikti!E13,Database!$F$10)</f>
        <v>0</v>
      </c>
      <c r="J12" s="66">
        <f>COUNTIF(Kemenristekdikti!E13,Database!$F$11)</f>
        <v>0</v>
      </c>
      <c r="K12" s="66">
        <f>COUNTIF(Kemenristekdikti!E13,Database!$F$12)</f>
        <v>0</v>
      </c>
      <c r="L12" s="66">
        <f>COUNTIF(Kemenristekdikti!E13,Database!$F$13)</f>
        <v>0</v>
      </c>
      <c r="M12" s="66">
        <f>COUNTIF(Kemenristekdikti!E13,Database!$F$14)</f>
        <v>0</v>
      </c>
      <c r="N12" s="66">
        <f>COUNTIF(Kemenristekdikti!E13,Database!$F$15)</f>
        <v>0</v>
      </c>
      <c r="O12" s="66">
        <f>COUNTIF(Kemenristekdikti!E13,Database!$F$16)</f>
        <v>0</v>
      </c>
      <c r="P12" s="66">
        <f>COUNTIF(Kemenristekdikti!E13,Database!$F$17)</f>
        <v>1</v>
      </c>
      <c r="Q12" s="66">
        <f>COUNTIF(Kemenristekdikti!F13:Y13,Database!$F$4)</f>
        <v>0</v>
      </c>
      <c r="R12" s="66">
        <f>COUNTIF(Kemenristekdikti!F13:Y13,Database!$F$5)</f>
        <v>0</v>
      </c>
      <c r="S12" s="66">
        <f>COUNTIF(Kemenristekdikti!F13:Y13,Database!$F$6)</f>
        <v>0</v>
      </c>
      <c r="T12" s="66">
        <f>COUNTIF(Kemenristekdikti!F13:Y13,Database!$F$7)</f>
        <v>0</v>
      </c>
      <c r="U12" s="66">
        <f>COUNTIF(Kemenristekdikti!F13:Y13,Database!$F$8)</f>
        <v>0</v>
      </c>
      <c r="V12" s="66">
        <f>COUNTIF(Kemenristekdikti!F13:Y13,Database!$F$9)</f>
        <v>0</v>
      </c>
      <c r="W12" s="66">
        <f>COUNTIF(Kemenristekdikti!F13:Y13,Database!$F$10)</f>
        <v>0</v>
      </c>
      <c r="X12" s="66">
        <f>COUNTIF(Kemenristekdikti!F13:Y13,Database!$F$11)</f>
        <v>0</v>
      </c>
      <c r="Y12" s="66">
        <f>COUNTIF(Kemenristekdikti!F13:Y13,Database!$F$12)</f>
        <v>0</v>
      </c>
      <c r="Z12" s="66">
        <f>COUNTIF(Kemenristekdikti!F13:Y13,Database!$F$13)</f>
        <v>0</v>
      </c>
      <c r="AA12" s="66">
        <f>COUNTIF(Kemenristekdikti!F13:Y13,Database!$F$14)</f>
        <v>0</v>
      </c>
      <c r="AB12" s="66">
        <f>COUNTIF(Kemenristekdikti!F13:Y13,Database!$F$15)</f>
        <v>0</v>
      </c>
      <c r="AC12" s="66">
        <f>COUNTIF(Kemenristekdikti!F13:Y13,Database!$F$16)</f>
        <v>0</v>
      </c>
      <c r="AD12" s="66">
        <f>COUNTIF(Kemenristekdikti!F13:Y13,Database!$F$17)</f>
        <v>0</v>
      </c>
    </row>
    <row r="13" spans="1:30" ht="45" x14ac:dyDescent="0.25">
      <c r="A13" s="65">
        <f t="shared" si="2"/>
        <v>11</v>
      </c>
      <c r="B13" s="3" t="str">
        <f>Kemenristekdikti!B14</f>
        <v>Mesin Es Balok Mandiri Untuk Nelayan Tradisional</v>
      </c>
      <c r="C13" s="66">
        <f>COUNTIF(Kemenristekdikti!E14,Database!$F$4)</f>
        <v>0</v>
      </c>
      <c r="D13" s="66">
        <f>COUNTIF(Kemenristekdikti!E14,Database!$F$5)</f>
        <v>0</v>
      </c>
      <c r="E13" s="66">
        <f>COUNTIF(Kemenristekdikti!E14,Database!$F$6)</f>
        <v>0</v>
      </c>
      <c r="F13" s="66">
        <f>COUNTIF(Kemenristekdikti!E14,Database!$F$7)</f>
        <v>0</v>
      </c>
      <c r="G13" s="66">
        <f>COUNTIF(Kemenristekdikti!E14,Database!$F$8)</f>
        <v>0</v>
      </c>
      <c r="H13" s="66">
        <f>COUNTIF(Kemenristekdikti!E14,Database!$F$9)</f>
        <v>0</v>
      </c>
      <c r="I13" s="66">
        <f>COUNTIF(Kemenristekdikti!E14,Database!$F$10)</f>
        <v>0</v>
      </c>
      <c r="J13" s="66">
        <f>COUNTIF(Kemenristekdikti!E14,Database!$F$11)</f>
        <v>1</v>
      </c>
      <c r="K13" s="66">
        <f>COUNTIF(Kemenristekdikti!E14,Database!$F$12)</f>
        <v>0</v>
      </c>
      <c r="L13" s="66">
        <f>COUNTIF(Kemenristekdikti!E14,Database!$F$13)</f>
        <v>0</v>
      </c>
      <c r="M13" s="66">
        <f>COUNTIF(Kemenristekdikti!E14,Database!$F$14)</f>
        <v>0</v>
      </c>
      <c r="N13" s="66">
        <f>COUNTIF(Kemenristekdikti!E14,Database!$F$15)</f>
        <v>0</v>
      </c>
      <c r="O13" s="66">
        <f>COUNTIF(Kemenristekdikti!E14,Database!$F$16)</f>
        <v>0</v>
      </c>
      <c r="P13" s="66">
        <f>COUNTIF(Kemenristekdikti!E14,Database!$F$17)</f>
        <v>0</v>
      </c>
      <c r="Q13" s="66">
        <f>COUNTIF(Kemenristekdikti!F14:Y14,Database!$F$4)</f>
        <v>0</v>
      </c>
      <c r="R13" s="66">
        <f>COUNTIF(Kemenristekdikti!F14:Y14,Database!$F$5)</f>
        <v>0</v>
      </c>
      <c r="S13" s="66">
        <f>COUNTIF(Kemenristekdikti!F14:Y14,Database!$F$6)</f>
        <v>0</v>
      </c>
      <c r="T13" s="66">
        <f>COUNTIF(Kemenristekdikti!F14:Y14,Database!$F$7)</f>
        <v>0</v>
      </c>
      <c r="U13" s="66">
        <f>COUNTIF(Kemenristekdikti!F14:Y14,Database!$F$8)</f>
        <v>0</v>
      </c>
      <c r="V13" s="66">
        <f>COUNTIF(Kemenristekdikti!F14:Y14,Database!$F$9)</f>
        <v>0</v>
      </c>
      <c r="W13" s="66">
        <f>COUNTIF(Kemenristekdikti!F14:Y14,Database!$F$10)</f>
        <v>0</v>
      </c>
      <c r="X13" s="66">
        <f>COUNTIF(Kemenristekdikti!F14:Y14,Database!$F$11)</f>
        <v>2</v>
      </c>
      <c r="Y13" s="66">
        <f>COUNTIF(Kemenristekdikti!F14:Y14,Database!$F$12)</f>
        <v>0</v>
      </c>
      <c r="Z13" s="66">
        <f>COUNTIF(Kemenristekdikti!F14:Y14,Database!$F$13)</f>
        <v>0</v>
      </c>
      <c r="AA13" s="66">
        <f>COUNTIF(Kemenristekdikti!F14:Y14,Database!$F$14)</f>
        <v>0</v>
      </c>
      <c r="AB13" s="66">
        <f>COUNTIF(Kemenristekdikti!F14:Y14,Database!$F$15)</f>
        <v>0</v>
      </c>
      <c r="AC13" s="66">
        <f>COUNTIF(Kemenristekdikti!F14:Y14,Database!$F$16)</f>
        <v>0</v>
      </c>
      <c r="AD13" s="66">
        <f>COUNTIF(Kemenristekdikti!F14:Y14,Database!$F$17)</f>
        <v>0</v>
      </c>
    </row>
    <row r="14" spans="1:30" ht="45" x14ac:dyDescent="0.25">
      <c r="A14" s="65">
        <f t="shared" si="2"/>
        <v>12</v>
      </c>
      <c r="B14" s="3" t="str">
        <f>Kemenristekdikti!B15</f>
        <v>Algoritma Berhirarki Dengan Fungsi Switching Untuk Pengidentifikasian Sistem Campuran Linear Dan Nonlinear Yang Tidak Pasti</v>
      </c>
      <c r="C14" s="66">
        <f>COUNTIF(Kemenristekdikti!E15,Database!$F$4)</f>
        <v>0</v>
      </c>
      <c r="D14" s="66">
        <f>COUNTIF(Kemenristekdikti!E15,Database!$F$5)</f>
        <v>0</v>
      </c>
      <c r="E14" s="66">
        <f>COUNTIF(Kemenristekdikti!E15,Database!$F$6)</f>
        <v>0</v>
      </c>
      <c r="F14" s="66">
        <f>COUNTIF(Kemenristekdikti!E15,Database!$F$7)</f>
        <v>0</v>
      </c>
      <c r="G14" s="66">
        <f>COUNTIF(Kemenristekdikti!E15,Database!$F$8)</f>
        <v>0</v>
      </c>
      <c r="H14" s="66">
        <f>COUNTIF(Kemenristekdikti!E15,Database!$F$9)</f>
        <v>0</v>
      </c>
      <c r="I14" s="66">
        <f>COUNTIF(Kemenristekdikti!E15,Database!$F$10)</f>
        <v>0</v>
      </c>
      <c r="J14" s="66">
        <f>COUNTIF(Kemenristekdikti!E15,Database!$F$11)</f>
        <v>0</v>
      </c>
      <c r="K14" s="66">
        <f>COUNTIF(Kemenristekdikti!E15,Database!$F$12)</f>
        <v>0</v>
      </c>
      <c r="L14" s="66">
        <f>COUNTIF(Kemenristekdikti!E15,Database!$F$13)</f>
        <v>1</v>
      </c>
      <c r="M14" s="66">
        <f>COUNTIF(Kemenristekdikti!E15,Database!$F$14)</f>
        <v>0</v>
      </c>
      <c r="N14" s="66">
        <f>COUNTIF(Kemenristekdikti!E15,Database!$F$15)</f>
        <v>0</v>
      </c>
      <c r="O14" s="66">
        <f>COUNTIF(Kemenristekdikti!E15,Database!$F$16)</f>
        <v>0</v>
      </c>
      <c r="P14" s="66">
        <f>COUNTIF(Kemenristekdikti!E15,Database!$F$17)</f>
        <v>0</v>
      </c>
      <c r="Q14" s="66">
        <f>COUNTIF(Kemenristekdikti!F15:Y15,Database!$F$4)</f>
        <v>0</v>
      </c>
      <c r="R14" s="66">
        <f>COUNTIF(Kemenristekdikti!F15:Y15,Database!$F$5)</f>
        <v>0</v>
      </c>
      <c r="S14" s="66">
        <f>COUNTIF(Kemenristekdikti!F15:Y15,Database!$F$6)</f>
        <v>0</v>
      </c>
      <c r="T14" s="66">
        <f>COUNTIF(Kemenristekdikti!F15:Y15,Database!$F$7)</f>
        <v>0</v>
      </c>
      <c r="U14" s="66">
        <f>COUNTIF(Kemenristekdikti!F15:Y15,Database!$F$8)</f>
        <v>0</v>
      </c>
      <c r="V14" s="66">
        <f>COUNTIF(Kemenristekdikti!F15:Y15,Database!$F$9)</f>
        <v>0</v>
      </c>
      <c r="W14" s="66">
        <f>COUNTIF(Kemenristekdikti!F15:Y15,Database!$F$10)</f>
        <v>0</v>
      </c>
      <c r="X14" s="66">
        <f>COUNTIF(Kemenristekdikti!F15:Y15,Database!$F$11)</f>
        <v>0</v>
      </c>
      <c r="Y14" s="66">
        <f>COUNTIF(Kemenristekdikti!F15:Y15,Database!$F$12)</f>
        <v>0</v>
      </c>
      <c r="Z14" s="66">
        <f>COUNTIF(Kemenristekdikti!F15:Y15,Database!$F$13)</f>
        <v>0</v>
      </c>
      <c r="AA14" s="66">
        <f>COUNTIF(Kemenristekdikti!F15:Y15,Database!$F$14)</f>
        <v>0</v>
      </c>
      <c r="AB14" s="66">
        <f>COUNTIF(Kemenristekdikti!F15:Y15,Database!$F$15)</f>
        <v>0</v>
      </c>
      <c r="AC14" s="66">
        <f>COUNTIF(Kemenristekdikti!F15:Y15,Database!$F$16)</f>
        <v>0</v>
      </c>
      <c r="AD14" s="66">
        <f>COUNTIF(Kemenristekdikti!F15:Y15,Database!$F$17)</f>
        <v>0</v>
      </c>
    </row>
    <row r="15" spans="1:30" ht="45" x14ac:dyDescent="0.25">
      <c r="A15" s="65">
        <f t="shared" si="2"/>
        <v>13</v>
      </c>
      <c r="B15" s="3" t="str">
        <f>Kemenristekdikti!B16</f>
        <v>Desain Dan Aplikasi Smart-Meter Dengan Memanfaatkan Sensor Fiber Optic Yang Mampu Mendeteksi Harmonisa, Secara Online Pada Microgrid System, Guna Menjaga Sustainabilitas Kelistrikan Nasional</v>
      </c>
      <c r="C15" s="66">
        <f>COUNTIF(Kemenristekdikti!E16,Database!$F$4)</f>
        <v>0</v>
      </c>
      <c r="D15" s="66">
        <f>COUNTIF(Kemenristekdikti!E16,Database!$F$5)</f>
        <v>0</v>
      </c>
      <c r="E15" s="66">
        <f>COUNTIF(Kemenristekdikti!E16,Database!$F$6)</f>
        <v>0</v>
      </c>
      <c r="F15" s="66">
        <f>COUNTIF(Kemenristekdikti!E16,Database!$F$7)</f>
        <v>0</v>
      </c>
      <c r="G15" s="66">
        <f>COUNTIF(Kemenristekdikti!E16,Database!$F$8)</f>
        <v>0</v>
      </c>
      <c r="H15" s="66">
        <f>COUNTIF(Kemenristekdikti!E16,Database!$F$9)</f>
        <v>0</v>
      </c>
      <c r="I15" s="66">
        <f>COUNTIF(Kemenristekdikti!E16,Database!$F$10)</f>
        <v>0</v>
      </c>
      <c r="J15" s="66">
        <f>COUNTIF(Kemenristekdikti!E16,Database!$F$11)</f>
        <v>0</v>
      </c>
      <c r="K15" s="66">
        <f>COUNTIF(Kemenristekdikti!E16,Database!$F$12)</f>
        <v>1</v>
      </c>
      <c r="L15" s="66">
        <f>COUNTIF(Kemenristekdikti!E16,Database!$F$13)</f>
        <v>0</v>
      </c>
      <c r="M15" s="66">
        <f>COUNTIF(Kemenristekdikti!E16,Database!$F$14)</f>
        <v>0</v>
      </c>
      <c r="N15" s="66">
        <f>COUNTIF(Kemenristekdikti!E16,Database!$F$15)</f>
        <v>0</v>
      </c>
      <c r="O15" s="66">
        <f>COUNTIF(Kemenristekdikti!E16,Database!$F$16)</f>
        <v>0</v>
      </c>
      <c r="P15" s="66">
        <f>COUNTIF(Kemenristekdikti!E16,Database!$F$17)</f>
        <v>0</v>
      </c>
      <c r="Q15" s="66">
        <f>COUNTIF(Kemenristekdikti!F16:Y16,Database!$F$4)</f>
        <v>0</v>
      </c>
      <c r="R15" s="66">
        <f>COUNTIF(Kemenristekdikti!F16:Y16,Database!$F$5)</f>
        <v>0</v>
      </c>
      <c r="S15" s="66">
        <f>COUNTIF(Kemenristekdikti!F16:Y16,Database!$F$6)</f>
        <v>0</v>
      </c>
      <c r="T15" s="66">
        <f>COUNTIF(Kemenristekdikti!F16:Y16,Database!$F$7)</f>
        <v>0</v>
      </c>
      <c r="U15" s="66">
        <f>COUNTIF(Kemenristekdikti!F16:Y16,Database!$F$8)</f>
        <v>0</v>
      </c>
      <c r="V15" s="66">
        <f>COUNTIF(Kemenristekdikti!F16:Y16,Database!$F$9)</f>
        <v>0</v>
      </c>
      <c r="W15" s="66">
        <f>COUNTIF(Kemenristekdikti!F16:Y16,Database!$F$10)</f>
        <v>0</v>
      </c>
      <c r="X15" s="66">
        <f>COUNTIF(Kemenristekdikti!F16:Y16,Database!$F$11)</f>
        <v>0</v>
      </c>
      <c r="Y15" s="66">
        <f>COUNTIF(Kemenristekdikti!F16:Y16,Database!$F$12)</f>
        <v>0</v>
      </c>
      <c r="Z15" s="66">
        <f>COUNTIF(Kemenristekdikti!F16:Y16,Database!$F$13)</f>
        <v>0</v>
      </c>
      <c r="AA15" s="66">
        <f>COUNTIF(Kemenristekdikti!F16:Y16,Database!$F$14)</f>
        <v>0</v>
      </c>
      <c r="AB15" s="66">
        <f>COUNTIF(Kemenristekdikti!F16:Y16,Database!$F$15)</f>
        <v>0</v>
      </c>
      <c r="AC15" s="66">
        <f>COUNTIF(Kemenristekdikti!F16:Y16,Database!$F$16)</f>
        <v>0</v>
      </c>
      <c r="AD15" s="66">
        <f>COUNTIF(Kemenristekdikti!F16:Y16,Database!$F$17)</f>
        <v>0</v>
      </c>
    </row>
    <row r="16" spans="1:30" ht="45" x14ac:dyDescent="0.25">
      <c r="A16" s="65">
        <f t="shared" si="2"/>
        <v>14</v>
      </c>
      <c r="B16" s="3" t="str">
        <f>Kemenristekdikti!B17</f>
        <v>Penentuan Reference Dose (RfD) Pada Penggunaan Obat Anti Nyamuk Di Dalam Ruangan</v>
      </c>
      <c r="C16" s="66">
        <f>COUNTIF(Kemenristekdikti!E17,Database!$F$4)</f>
        <v>0</v>
      </c>
      <c r="D16" s="66">
        <f>COUNTIF(Kemenristekdikti!E17,Database!$F$5)</f>
        <v>0</v>
      </c>
      <c r="E16" s="66">
        <f>COUNTIF(Kemenristekdikti!E17,Database!$F$6)</f>
        <v>0</v>
      </c>
      <c r="F16" s="66">
        <f>COUNTIF(Kemenristekdikti!E17,Database!$F$7)</f>
        <v>0</v>
      </c>
      <c r="G16" s="66">
        <f>COUNTIF(Kemenristekdikti!E17,Database!$F$8)</f>
        <v>0</v>
      </c>
      <c r="H16" s="66">
        <f>COUNTIF(Kemenristekdikti!E17,Database!$F$9)</f>
        <v>0</v>
      </c>
      <c r="I16" s="66">
        <f>COUNTIF(Kemenristekdikti!E17,Database!$F$10)</f>
        <v>0</v>
      </c>
      <c r="J16" s="66">
        <f>COUNTIF(Kemenristekdikti!E17,Database!$F$11)</f>
        <v>0</v>
      </c>
      <c r="K16" s="66">
        <f>COUNTIF(Kemenristekdikti!E17,Database!$F$12)</f>
        <v>0</v>
      </c>
      <c r="L16" s="66">
        <f>COUNTIF(Kemenristekdikti!E17,Database!$F$13)</f>
        <v>0</v>
      </c>
      <c r="M16" s="66">
        <f>COUNTIF(Kemenristekdikti!E17,Database!$F$14)</f>
        <v>1</v>
      </c>
      <c r="N16" s="66">
        <f>COUNTIF(Kemenristekdikti!E17,Database!$F$15)</f>
        <v>0</v>
      </c>
      <c r="O16" s="66">
        <f>COUNTIF(Kemenristekdikti!E17,Database!$F$16)</f>
        <v>0</v>
      </c>
      <c r="P16" s="66">
        <f>COUNTIF(Kemenristekdikti!E17,Database!$F$17)</f>
        <v>0</v>
      </c>
      <c r="Q16" s="66">
        <f>COUNTIF(Kemenristekdikti!F17:Y17,Database!$F$4)</f>
        <v>0</v>
      </c>
      <c r="R16" s="66">
        <f>COUNTIF(Kemenristekdikti!F17:Y17,Database!$F$5)</f>
        <v>0</v>
      </c>
      <c r="S16" s="66">
        <f>COUNTIF(Kemenristekdikti!F17:Y17,Database!$F$6)</f>
        <v>0</v>
      </c>
      <c r="T16" s="66">
        <f>COUNTIF(Kemenristekdikti!F17:Y17,Database!$F$7)</f>
        <v>0</v>
      </c>
      <c r="U16" s="66">
        <f>COUNTIF(Kemenristekdikti!F17:Y17,Database!$F$8)</f>
        <v>0</v>
      </c>
      <c r="V16" s="66">
        <f>COUNTIF(Kemenristekdikti!F17:Y17,Database!$F$9)</f>
        <v>0</v>
      </c>
      <c r="W16" s="66">
        <f>COUNTIF(Kemenristekdikti!F17:Y17,Database!$F$10)</f>
        <v>0</v>
      </c>
      <c r="X16" s="66">
        <f>COUNTIF(Kemenristekdikti!F17:Y17,Database!$F$11)</f>
        <v>0</v>
      </c>
      <c r="Y16" s="66">
        <f>COUNTIF(Kemenristekdikti!F17:Y17,Database!$F$12)</f>
        <v>0</v>
      </c>
      <c r="Z16" s="66">
        <f>COUNTIF(Kemenristekdikti!F17:Y17,Database!$F$13)</f>
        <v>0</v>
      </c>
      <c r="AA16" s="66">
        <f>COUNTIF(Kemenristekdikti!F17:Y17,Database!$F$14)</f>
        <v>0</v>
      </c>
      <c r="AB16" s="66">
        <f>COUNTIF(Kemenristekdikti!F17:Y17,Database!$F$15)</f>
        <v>0</v>
      </c>
      <c r="AC16" s="66">
        <f>COUNTIF(Kemenristekdikti!F17:Y17,Database!$F$16)</f>
        <v>0</v>
      </c>
      <c r="AD16" s="66">
        <f>COUNTIF(Kemenristekdikti!F17:Y17,Database!$F$17)</f>
        <v>0</v>
      </c>
    </row>
    <row r="17" spans="1:30" ht="45" x14ac:dyDescent="0.25">
      <c r="A17" s="65">
        <f t="shared" si="2"/>
        <v>15</v>
      </c>
      <c r="B17" s="3" t="str">
        <f>Kemenristekdikti!B18</f>
        <v>Aplikasi Fluidized Bed Crystallization (FBC) Untuk Recovery Magnesium Dari Limbah Pengolahan Air Laut Dalam Upaya Mewujudkan Marine Environmental Sustainability</v>
      </c>
      <c r="C17" s="66">
        <f>COUNTIF(Kemenristekdikti!E18,Database!$F$4)</f>
        <v>0</v>
      </c>
      <c r="D17" s="66">
        <f>COUNTIF(Kemenristekdikti!E18,Database!$F$5)</f>
        <v>0</v>
      </c>
      <c r="E17" s="66">
        <f>COUNTIF(Kemenristekdikti!E18,Database!$F$6)</f>
        <v>0</v>
      </c>
      <c r="F17" s="66">
        <f>COUNTIF(Kemenristekdikti!E18,Database!$F$7)</f>
        <v>0</v>
      </c>
      <c r="G17" s="66">
        <f>COUNTIF(Kemenristekdikti!E18,Database!$F$8)</f>
        <v>0</v>
      </c>
      <c r="H17" s="66">
        <f>COUNTIF(Kemenristekdikti!E18,Database!$F$9)</f>
        <v>0</v>
      </c>
      <c r="I17" s="66">
        <f>COUNTIF(Kemenristekdikti!E18,Database!$F$10)</f>
        <v>0</v>
      </c>
      <c r="J17" s="66">
        <f>COUNTIF(Kemenristekdikti!E18,Database!$F$11)</f>
        <v>0</v>
      </c>
      <c r="K17" s="66">
        <f>COUNTIF(Kemenristekdikti!E18,Database!$F$12)</f>
        <v>0</v>
      </c>
      <c r="L17" s="66">
        <f>COUNTIF(Kemenristekdikti!E18,Database!$F$13)</f>
        <v>0</v>
      </c>
      <c r="M17" s="66">
        <f>COUNTIF(Kemenristekdikti!E18,Database!$F$14)</f>
        <v>0</v>
      </c>
      <c r="N17" s="66">
        <f>COUNTIF(Kemenristekdikti!E18,Database!$F$15)</f>
        <v>1</v>
      </c>
      <c r="O17" s="66">
        <f>COUNTIF(Kemenristekdikti!E18,Database!$F$16)</f>
        <v>0</v>
      </c>
      <c r="P17" s="66">
        <f>COUNTIF(Kemenristekdikti!E18,Database!$F$17)</f>
        <v>0</v>
      </c>
      <c r="Q17" s="66">
        <f>COUNTIF(Kemenristekdikti!F18:Y18,Database!$F$4)</f>
        <v>0</v>
      </c>
      <c r="R17" s="66">
        <f>COUNTIF(Kemenristekdikti!F18:Y18,Database!$F$5)</f>
        <v>0</v>
      </c>
      <c r="S17" s="66">
        <f>COUNTIF(Kemenristekdikti!F18:Y18,Database!$F$6)</f>
        <v>0</v>
      </c>
      <c r="T17" s="66">
        <f>COUNTIF(Kemenristekdikti!F18:Y18,Database!$F$7)</f>
        <v>0</v>
      </c>
      <c r="U17" s="66">
        <f>COUNTIF(Kemenristekdikti!F18:Y18,Database!$F$8)</f>
        <v>0</v>
      </c>
      <c r="V17" s="66">
        <f>COUNTIF(Kemenristekdikti!F18:Y18,Database!$F$9)</f>
        <v>0</v>
      </c>
      <c r="W17" s="66">
        <f>COUNTIF(Kemenristekdikti!F18:Y18,Database!$F$10)</f>
        <v>0</v>
      </c>
      <c r="X17" s="66">
        <f>COUNTIF(Kemenristekdikti!F18:Y18,Database!$F$11)</f>
        <v>0</v>
      </c>
      <c r="Y17" s="66">
        <f>COUNTIF(Kemenristekdikti!F18:Y18,Database!$F$12)</f>
        <v>0</v>
      </c>
      <c r="Z17" s="66">
        <f>COUNTIF(Kemenristekdikti!F18:Y18,Database!$F$13)</f>
        <v>0</v>
      </c>
      <c r="AA17" s="66">
        <f>COUNTIF(Kemenristekdikti!F18:Y18,Database!$F$14)</f>
        <v>0</v>
      </c>
      <c r="AB17" s="66">
        <f>COUNTIF(Kemenristekdikti!F18:Y18,Database!$F$15)</f>
        <v>0</v>
      </c>
      <c r="AC17" s="66">
        <f>COUNTIF(Kemenristekdikti!F18:Y18,Database!$F$16)</f>
        <v>0</v>
      </c>
      <c r="AD17" s="66">
        <f>COUNTIF(Kemenristekdikti!F18:Y18,Database!$F$17)</f>
        <v>0</v>
      </c>
    </row>
    <row r="18" spans="1:30" ht="45" x14ac:dyDescent="0.25">
      <c r="A18" s="65">
        <f t="shared" si="2"/>
        <v>16</v>
      </c>
      <c r="B18" s="3" t="str">
        <f>Kemenristekdikti!B19</f>
        <v>Pengaruh Implementasi Multimodal Texts Dalam Program Extensive Reading Terhadap Kemampuan Membaca Mahasiswa Politeknik</v>
      </c>
      <c r="C18" s="66">
        <f>COUNTIF(Kemenristekdikti!E19,Database!$F$4)</f>
        <v>0</v>
      </c>
      <c r="D18" s="66">
        <f>COUNTIF(Kemenristekdikti!E19,Database!$F$5)</f>
        <v>0</v>
      </c>
      <c r="E18" s="66">
        <f>COUNTIF(Kemenristekdikti!E19,Database!$F$6)</f>
        <v>0</v>
      </c>
      <c r="F18" s="66">
        <f>COUNTIF(Kemenristekdikti!E19,Database!$F$7)</f>
        <v>0</v>
      </c>
      <c r="G18" s="66">
        <f>COUNTIF(Kemenristekdikti!E19,Database!$F$8)</f>
        <v>0</v>
      </c>
      <c r="H18" s="66">
        <f>COUNTIF(Kemenristekdikti!E19,Database!$F$9)</f>
        <v>1</v>
      </c>
      <c r="I18" s="66">
        <f>COUNTIF(Kemenristekdikti!E19,Database!$F$10)</f>
        <v>0</v>
      </c>
      <c r="J18" s="66">
        <f>COUNTIF(Kemenristekdikti!E19,Database!$F$11)</f>
        <v>0</v>
      </c>
      <c r="K18" s="66">
        <f>COUNTIF(Kemenristekdikti!E19,Database!$F$12)</f>
        <v>0</v>
      </c>
      <c r="L18" s="66">
        <f>COUNTIF(Kemenristekdikti!E19,Database!$F$13)</f>
        <v>0</v>
      </c>
      <c r="M18" s="66">
        <f>COUNTIF(Kemenristekdikti!E19,Database!$F$14)</f>
        <v>0</v>
      </c>
      <c r="N18" s="66">
        <f>COUNTIF(Kemenristekdikti!E19,Database!$F$15)</f>
        <v>0</v>
      </c>
      <c r="O18" s="66">
        <f>COUNTIF(Kemenristekdikti!E19,Database!$F$16)</f>
        <v>0</v>
      </c>
      <c r="P18" s="66">
        <f>COUNTIF(Kemenristekdikti!E19,Database!$F$17)</f>
        <v>0</v>
      </c>
      <c r="Q18" s="66">
        <f>COUNTIF(Kemenristekdikti!F19:Y19,Database!$F$4)</f>
        <v>0</v>
      </c>
      <c r="R18" s="66">
        <f>COUNTIF(Kemenristekdikti!F19:Y19,Database!$F$5)</f>
        <v>0</v>
      </c>
      <c r="S18" s="66">
        <f>COUNTIF(Kemenristekdikti!F19:Y19,Database!$F$6)</f>
        <v>0</v>
      </c>
      <c r="T18" s="66">
        <f>COUNTIF(Kemenristekdikti!F19:Y19,Database!$F$7)</f>
        <v>0</v>
      </c>
      <c r="U18" s="66">
        <f>COUNTIF(Kemenristekdikti!F19:Y19,Database!$F$8)</f>
        <v>0</v>
      </c>
      <c r="V18" s="66">
        <f>COUNTIF(Kemenristekdikti!F19:Y19,Database!$F$9)</f>
        <v>0</v>
      </c>
      <c r="W18" s="66">
        <f>COUNTIF(Kemenristekdikti!F19:Y19,Database!$F$10)</f>
        <v>0</v>
      </c>
      <c r="X18" s="66">
        <f>COUNTIF(Kemenristekdikti!F19:Y19,Database!$F$11)</f>
        <v>0</v>
      </c>
      <c r="Y18" s="66">
        <f>COUNTIF(Kemenristekdikti!F19:Y19,Database!$F$12)</f>
        <v>0</v>
      </c>
      <c r="Z18" s="66">
        <f>COUNTIF(Kemenristekdikti!F19:Y19,Database!$F$13)</f>
        <v>0</v>
      </c>
      <c r="AA18" s="66">
        <f>COUNTIF(Kemenristekdikti!F19:Y19,Database!$F$14)</f>
        <v>0</v>
      </c>
      <c r="AB18" s="66">
        <f>COUNTIF(Kemenristekdikti!F19:Y19,Database!$F$15)</f>
        <v>0</v>
      </c>
      <c r="AC18" s="66">
        <f>COUNTIF(Kemenristekdikti!F19:Y19,Database!$F$16)</f>
        <v>0</v>
      </c>
      <c r="AD18" s="66">
        <f>COUNTIF(Kemenristekdikti!F19:Y19,Database!$F$17)</f>
        <v>0</v>
      </c>
    </row>
    <row r="19" spans="1:30" ht="45" x14ac:dyDescent="0.25">
      <c r="A19" s="65">
        <f t="shared" si="2"/>
        <v>17</v>
      </c>
      <c r="B19" s="3" t="str">
        <f>Kemenristekdikti!B20</f>
        <v>Model Paradigma Perceived Safety Driving Penyebab Tingginya Angka Kecelakaan Pengemudi Angkutan Bus AKDP Di Jawa Timur</v>
      </c>
      <c r="C19" s="66">
        <f>COUNTIF(Kemenristekdikti!E20,Database!$F$4)</f>
        <v>0</v>
      </c>
      <c r="D19" s="66">
        <f>COUNTIF(Kemenristekdikti!E20,Database!$F$5)</f>
        <v>0</v>
      </c>
      <c r="E19" s="66">
        <f>COUNTIF(Kemenristekdikti!E20,Database!$F$6)</f>
        <v>0</v>
      </c>
      <c r="F19" s="66">
        <f>COUNTIF(Kemenristekdikti!E20,Database!$F$7)</f>
        <v>0</v>
      </c>
      <c r="G19" s="66">
        <f>COUNTIF(Kemenristekdikti!E20,Database!$F$8)</f>
        <v>0</v>
      </c>
      <c r="H19" s="66">
        <f>COUNTIF(Kemenristekdikti!E20,Database!$F$9)</f>
        <v>0</v>
      </c>
      <c r="I19" s="66">
        <f>COUNTIF(Kemenristekdikti!E20,Database!$F$10)</f>
        <v>0</v>
      </c>
      <c r="J19" s="66">
        <f>COUNTIF(Kemenristekdikti!E20,Database!$F$11)</f>
        <v>0</v>
      </c>
      <c r="K19" s="66">
        <f>COUNTIF(Kemenristekdikti!E20,Database!$F$12)</f>
        <v>0</v>
      </c>
      <c r="L19" s="66">
        <f>COUNTIF(Kemenristekdikti!E20,Database!$F$13)</f>
        <v>0</v>
      </c>
      <c r="M19" s="66">
        <f>COUNTIF(Kemenristekdikti!E20,Database!$F$14)</f>
        <v>1</v>
      </c>
      <c r="N19" s="66">
        <f>COUNTIF(Kemenristekdikti!E20,Database!$F$15)</f>
        <v>0</v>
      </c>
      <c r="O19" s="66">
        <f>COUNTIF(Kemenristekdikti!E20,Database!$F$16)</f>
        <v>0</v>
      </c>
      <c r="P19" s="66">
        <f>COUNTIF(Kemenristekdikti!E20,Database!$F$17)</f>
        <v>0</v>
      </c>
      <c r="Q19" s="66">
        <f>COUNTIF(Kemenristekdikti!F20:Y20,Database!$F$4)</f>
        <v>0</v>
      </c>
      <c r="R19" s="66">
        <f>COUNTIF(Kemenristekdikti!F20:Y20,Database!$F$5)</f>
        <v>0</v>
      </c>
      <c r="S19" s="66">
        <f>COUNTIF(Kemenristekdikti!F20:Y20,Database!$F$6)</f>
        <v>0</v>
      </c>
      <c r="T19" s="66">
        <f>COUNTIF(Kemenristekdikti!F20:Y20,Database!$F$7)</f>
        <v>0</v>
      </c>
      <c r="U19" s="66">
        <f>COUNTIF(Kemenristekdikti!F20:Y20,Database!$F$8)</f>
        <v>0</v>
      </c>
      <c r="V19" s="66">
        <f>COUNTIF(Kemenristekdikti!F20:Y20,Database!$F$9)</f>
        <v>0</v>
      </c>
      <c r="W19" s="66">
        <f>COUNTIF(Kemenristekdikti!F20:Y20,Database!$F$10)</f>
        <v>0</v>
      </c>
      <c r="X19" s="66">
        <f>COUNTIF(Kemenristekdikti!F20:Y20,Database!$F$11)</f>
        <v>0</v>
      </c>
      <c r="Y19" s="66">
        <f>COUNTIF(Kemenristekdikti!F20:Y20,Database!$F$12)</f>
        <v>0</v>
      </c>
      <c r="Z19" s="66">
        <f>COUNTIF(Kemenristekdikti!F20:Y20,Database!$F$13)</f>
        <v>0</v>
      </c>
      <c r="AA19" s="66">
        <f>COUNTIF(Kemenristekdikti!F20:Y20,Database!$F$14)</f>
        <v>0</v>
      </c>
      <c r="AB19" s="66">
        <f>COUNTIF(Kemenristekdikti!F20:Y20,Database!$F$15)</f>
        <v>0</v>
      </c>
      <c r="AC19" s="66">
        <f>COUNTIF(Kemenristekdikti!F20:Y20,Database!$F$16)</f>
        <v>0</v>
      </c>
      <c r="AD19" s="66">
        <f>COUNTIF(Kemenristekdikti!F20:Y20,Database!$F$17)</f>
        <v>0</v>
      </c>
    </row>
    <row r="20" spans="1:30" ht="45" x14ac:dyDescent="0.25">
      <c r="A20" s="65">
        <f t="shared" si="2"/>
        <v>18</v>
      </c>
      <c r="B20" s="3" t="str">
        <f>Kemenristekdikti!B21</f>
        <v>Karakterisasi Semen Alkalin Hibrida Berbahan OPC-Fly Ash Dengan Aktivator Kering</v>
      </c>
      <c r="C20" s="66">
        <f>COUNTIF(Kemenristekdikti!E21,Database!$F$4)</f>
        <v>0</v>
      </c>
      <c r="D20" s="66">
        <f>COUNTIF(Kemenristekdikti!E21,Database!$F$5)</f>
        <v>0</v>
      </c>
      <c r="E20" s="66">
        <f>COUNTIF(Kemenristekdikti!E21,Database!$F$6)</f>
        <v>0</v>
      </c>
      <c r="F20" s="66">
        <f>COUNTIF(Kemenristekdikti!E21,Database!$F$7)</f>
        <v>0</v>
      </c>
      <c r="G20" s="66">
        <f>COUNTIF(Kemenristekdikti!E21,Database!$F$8)</f>
        <v>1</v>
      </c>
      <c r="H20" s="66">
        <f>COUNTIF(Kemenristekdikti!E21,Database!$F$9)</f>
        <v>0</v>
      </c>
      <c r="I20" s="66">
        <f>COUNTIF(Kemenristekdikti!E21,Database!$F$10)</f>
        <v>0</v>
      </c>
      <c r="J20" s="66">
        <f>COUNTIF(Kemenristekdikti!E21,Database!$F$11)</f>
        <v>0</v>
      </c>
      <c r="K20" s="66">
        <f>COUNTIF(Kemenristekdikti!E21,Database!$F$12)</f>
        <v>0</v>
      </c>
      <c r="L20" s="66">
        <f>COUNTIF(Kemenristekdikti!E21,Database!$F$13)</f>
        <v>0</v>
      </c>
      <c r="M20" s="66">
        <f>COUNTIF(Kemenristekdikti!E21,Database!$F$14)</f>
        <v>0</v>
      </c>
      <c r="N20" s="66">
        <f>COUNTIF(Kemenristekdikti!E21,Database!$F$15)</f>
        <v>0</v>
      </c>
      <c r="O20" s="66">
        <f>COUNTIF(Kemenristekdikti!E21,Database!$F$16)</f>
        <v>0</v>
      </c>
      <c r="P20" s="66">
        <f>COUNTIF(Kemenristekdikti!E21,Database!$F$17)</f>
        <v>0</v>
      </c>
      <c r="Q20" s="66">
        <f>COUNTIF(Kemenristekdikti!F21:Y21,Database!$F$4)</f>
        <v>0</v>
      </c>
      <c r="R20" s="66">
        <f>COUNTIF(Kemenristekdikti!F21:Y21,Database!$F$5)</f>
        <v>0</v>
      </c>
      <c r="S20" s="66">
        <f>COUNTIF(Kemenristekdikti!F21:Y21,Database!$F$6)</f>
        <v>0</v>
      </c>
      <c r="T20" s="66">
        <f>COUNTIF(Kemenristekdikti!F21:Y21,Database!$F$7)</f>
        <v>0</v>
      </c>
      <c r="U20" s="66">
        <f>COUNTIF(Kemenristekdikti!F21:Y21,Database!$F$8)</f>
        <v>0</v>
      </c>
      <c r="V20" s="66">
        <f>COUNTIF(Kemenristekdikti!F21:Y21,Database!$F$9)</f>
        <v>0</v>
      </c>
      <c r="W20" s="66">
        <f>COUNTIF(Kemenristekdikti!F21:Y21,Database!$F$10)</f>
        <v>0</v>
      </c>
      <c r="X20" s="66">
        <f>COUNTIF(Kemenristekdikti!F21:Y21,Database!$F$11)</f>
        <v>0</v>
      </c>
      <c r="Y20" s="66">
        <f>COUNTIF(Kemenristekdikti!F21:Y21,Database!$F$12)</f>
        <v>0</v>
      </c>
      <c r="Z20" s="66">
        <f>COUNTIF(Kemenristekdikti!F21:Y21,Database!$F$13)</f>
        <v>0</v>
      </c>
      <c r="AA20" s="66">
        <f>COUNTIF(Kemenristekdikti!F21:Y21,Database!$F$14)</f>
        <v>0</v>
      </c>
      <c r="AB20" s="66">
        <f>COUNTIF(Kemenristekdikti!F21:Y21,Database!$F$15)</f>
        <v>0</v>
      </c>
      <c r="AC20" s="66">
        <f>COUNTIF(Kemenristekdikti!F21:Y21,Database!$F$16)</f>
        <v>0</v>
      </c>
      <c r="AD20" s="66">
        <f>COUNTIF(Kemenristekdikti!F21:Y21,Database!$F$17)</f>
        <v>0</v>
      </c>
    </row>
    <row r="21" spans="1:30" ht="45" x14ac:dyDescent="0.25">
      <c r="A21" s="65">
        <f t="shared" si="2"/>
        <v>19</v>
      </c>
      <c r="B21" s="3" t="str">
        <f>Kemenristekdikti!B22</f>
        <v>Perancangan Dan Pembuatan Aplikasi Easolas (Applying Solas Easily) LSA Chapter Berbasis Android</v>
      </c>
      <c r="C21" s="66">
        <f>COUNTIF(Kemenristekdikti!E22,Database!$F$4)</f>
        <v>0</v>
      </c>
      <c r="D21" s="66">
        <f>COUNTIF(Kemenristekdikti!E22,Database!$F$5)</f>
        <v>0</v>
      </c>
      <c r="E21" s="66">
        <f>COUNTIF(Kemenristekdikti!E22,Database!$F$6)</f>
        <v>0</v>
      </c>
      <c r="F21" s="66">
        <f>COUNTIF(Kemenristekdikti!E22,Database!$F$7)</f>
        <v>1</v>
      </c>
      <c r="G21" s="66">
        <f>COUNTIF(Kemenristekdikti!E22,Database!$F$8)</f>
        <v>0</v>
      </c>
      <c r="H21" s="66">
        <f>COUNTIF(Kemenristekdikti!E22,Database!$F$9)</f>
        <v>0</v>
      </c>
      <c r="I21" s="66">
        <f>COUNTIF(Kemenristekdikti!E22,Database!$F$10)</f>
        <v>0</v>
      </c>
      <c r="J21" s="66">
        <f>COUNTIF(Kemenristekdikti!E22,Database!$F$11)</f>
        <v>0</v>
      </c>
      <c r="K21" s="66">
        <f>COUNTIF(Kemenristekdikti!E22,Database!$F$12)</f>
        <v>0</v>
      </c>
      <c r="L21" s="66">
        <f>COUNTIF(Kemenristekdikti!E22,Database!$F$13)</f>
        <v>0</v>
      </c>
      <c r="M21" s="66">
        <f>COUNTIF(Kemenristekdikti!E22,Database!$F$14)</f>
        <v>0</v>
      </c>
      <c r="N21" s="66">
        <f>COUNTIF(Kemenristekdikti!E22,Database!$F$15)</f>
        <v>0</v>
      </c>
      <c r="O21" s="66">
        <f>COUNTIF(Kemenristekdikti!E22,Database!$F$16)</f>
        <v>0</v>
      </c>
      <c r="P21" s="66">
        <f>COUNTIF(Kemenristekdikti!E22,Database!$F$17)</f>
        <v>0</v>
      </c>
      <c r="Q21" s="66">
        <f>COUNTIF(Kemenristekdikti!F22:Y22,Database!$F$4)</f>
        <v>0</v>
      </c>
      <c r="R21" s="66">
        <f>COUNTIF(Kemenristekdikti!F22:Y22,Database!$F$5)</f>
        <v>0</v>
      </c>
      <c r="S21" s="66">
        <f>COUNTIF(Kemenristekdikti!F22:Y22,Database!$F$6)</f>
        <v>0</v>
      </c>
      <c r="T21" s="66">
        <f>COUNTIF(Kemenristekdikti!F22:Y22,Database!$F$7)</f>
        <v>0</v>
      </c>
      <c r="U21" s="66">
        <f>COUNTIF(Kemenristekdikti!F22:Y22,Database!$F$8)</f>
        <v>0</v>
      </c>
      <c r="V21" s="66">
        <f>COUNTIF(Kemenristekdikti!F22:Y22,Database!$F$9)</f>
        <v>0</v>
      </c>
      <c r="W21" s="66">
        <f>COUNTIF(Kemenristekdikti!F22:Y22,Database!$F$10)</f>
        <v>0</v>
      </c>
      <c r="X21" s="66">
        <f>COUNTIF(Kemenristekdikti!F22:Y22,Database!$F$11)</f>
        <v>0</v>
      </c>
      <c r="Y21" s="66">
        <f>COUNTIF(Kemenristekdikti!F22:Y22,Database!$F$12)</f>
        <v>0</v>
      </c>
      <c r="Z21" s="66">
        <f>COUNTIF(Kemenristekdikti!F22:Y22,Database!$F$13)</f>
        <v>1</v>
      </c>
      <c r="AA21" s="66">
        <f>COUNTIF(Kemenristekdikti!F22:Y22,Database!$F$14)</f>
        <v>0</v>
      </c>
      <c r="AB21" s="66">
        <f>COUNTIF(Kemenristekdikti!F22:Y22,Database!$F$15)</f>
        <v>0</v>
      </c>
      <c r="AC21" s="66">
        <f>COUNTIF(Kemenristekdikti!F22:Y22,Database!$F$16)</f>
        <v>0</v>
      </c>
      <c r="AD21" s="66">
        <f>COUNTIF(Kemenristekdikti!F22:Y22,Database!$F$17)</f>
        <v>0</v>
      </c>
    </row>
    <row r="22" spans="1:30" ht="45" x14ac:dyDescent="0.25">
      <c r="A22" s="65">
        <f t="shared" si="2"/>
        <v>20</v>
      </c>
      <c r="B22" s="3" t="str">
        <f>Kemenristekdikti!B23</f>
        <v>Optimalisasi Pemerataan Beban Transformator Pada Saluran Distribusi Sekunder (LV) Dengan Menerapkan Sistem Monitoring Losses Energy Akibat Adanya Arus Netral Berbasis Bluotooth Dan Smartphone</v>
      </c>
      <c r="C22" s="66">
        <f>COUNTIF(Kemenristekdikti!E23,Database!$F$4)</f>
        <v>0</v>
      </c>
      <c r="D22" s="66">
        <f>COUNTIF(Kemenristekdikti!E23,Database!$F$5)</f>
        <v>0</v>
      </c>
      <c r="E22" s="66">
        <f>COUNTIF(Kemenristekdikti!E23,Database!$F$6)</f>
        <v>0</v>
      </c>
      <c r="F22" s="66">
        <f>COUNTIF(Kemenristekdikti!E23,Database!$F$7)</f>
        <v>0</v>
      </c>
      <c r="G22" s="66">
        <f>COUNTIF(Kemenristekdikti!E23,Database!$F$8)</f>
        <v>0</v>
      </c>
      <c r="H22" s="66">
        <f>COUNTIF(Kemenristekdikti!E23,Database!$F$9)</f>
        <v>0</v>
      </c>
      <c r="I22" s="66">
        <f>COUNTIF(Kemenristekdikti!E23,Database!$F$10)</f>
        <v>0</v>
      </c>
      <c r="J22" s="66">
        <f>COUNTIF(Kemenristekdikti!E23,Database!$F$11)</f>
        <v>0</v>
      </c>
      <c r="K22" s="66">
        <f>COUNTIF(Kemenristekdikti!E23,Database!$F$12)</f>
        <v>1</v>
      </c>
      <c r="L22" s="66">
        <f>COUNTIF(Kemenristekdikti!E23,Database!$F$13)</f>
        <v>0</v>
      </c>
      <c r="M22" s="66">
        <f>COUNTIF(Kemenristekdikti!E23,Database!$F$14)</f>
        <v>0</v>
      </c>
      <c r="N22" s="66">
        <f>COUNTIF(Kemenristekdikti!E23,Database!$F$15)</f>
        <v>0</v>
      </c>
      <c r="O22" s="66">
        <f>COUNTIF(Kemenristekdikti!E23,Database!$F$16)</f>
        <v>0</v>
      </c>
      <c r="P22" s="66">
        <f>COUNTIF(Kemenristekdikti!E23,Database!$F$17)</f>
        <v>0</v>
      </c>
      <c r="Q22" s="66">
        <f>COUNTIF(Kemenristekdikti!F23:Y23,Database!$F$4)</f>
        <v>0</v>
      </c>
      <c r="R22" s="66">
        <f>COUNTIF(Kemenristekdikti!F23:Y23,Database!$F$5)</f>
        <v>0</v>
      </c>
      <c r="S22" s="66">
        <f>COUNTIF(Kemenristekdikti!F23:Y23,Database!$F$6)</f>
        <v>0</v>
      </c>
      <c r="T22" s="66">
        <f>COUNTIF(Kemenristekdikti!F23:Y23,Database!$F$7)</f>
        <v>0</v>
      </c>
      <c r="U22" s="66">
        <f>COUNTIF(Kemenristekdikti!F23:Y23,Database!$F$8)</f>
        <v>0</v>
      </c>
      <c r="V22" s="66">
        <f>COUNTIF(Kemenristekdikti!F23:Y23,Database!$F$9)</f>
        <v>0</v>
      </c>
      <c r="W22" s="66">
        <f>COUNTIF(Kemenristekdikti!F23:Y23,Database!$F$10)</f>
        <v>0</v>
      </c>
      <c r="X22" s="66">
        <f>COUNTIF(Kemenristekdikti!F23:Y23,Database!$F$11)</f>
        <v>0</v>
      </c>
      <c r="Y22" s="66">
        <f>COUNTIF(Kemenristekdikti!F23:Y23,Database!$F$12)</f>
        <v>1</v>
      </c>
      <c r="Z22" s="66">
        <f>COUNTIF(Kemenristekdikti!F23:Y23,Database!$F$13)</f>
        <v>1</v>
      </c>
      <c r="AA22" s="66">
        <f>COUNTIF(Kemenristekdikti!F23:Y23,Database!$F$14)</f>
        <v>1</v>
      </c>
      <c r="AB22" s="66">
        <f>COUNTIF(Kemenristekdikti!F23:Y23,Database!$F$15)</f>
        <v>0</v>
      </c>
      <c r="AC22" s="66">
        <f>COUNTIF(Kemenristekdikti!F23:Y23,Database!$F$16)</f>
        <v>0</v>
      </c>
      <c r="AD22" s="66">
        <f>COUNTIF(Kemenristekdikti!F23:Y23,Database!$F$17)</f>
        <v>0</v>
      </c>
    </row>
    <row r="23" spans="1:30" ht="45" x14ac:dyDescent="0.25">
      <c r="A23" s="65">
        <f t="shared" si="2"/>
        <v>21</v>
      </c>
      <c r="B23" s="3" t="str">
        <f>Kemenristekdikti!B24</f>
        <v>Peningkatan Unjuk Kerja Mesin Diesel Bi-Fuel Solar-LPG Dengan Penambahan Injeksi Steam Pada Ruang Bakar Memanfaatkan Panas Cogenerasi Gas Buang</v>
      </c>
      <c r="C23" s="66">
        <f>COUNTIF(Kemenristekdikti!E24,Database!$F$4)</f>
        <v>0</v>
      </c>
      <c r="D23" s="66">
        <f>COUNTIF(Kemenristekdikti!E24,Database!$F$5)</f>
        <v>0</v>
      </c>
      <c r="E23" s="66">
        <f>COUNTIF(Kemenristekdikti!E24,Database!$F$6)</f>
        <v>0</v>
      </c>
      <c r="F23" s="66">
        <f>COUNTIF(Kemenristekdikti!E24,Database!$F$7)</f>
        <v>0</v>
      </c>
      <c r="G23" s="66">
        <f>COUNTIF(Kemenristekdikti!E24,Database!$F$8)</f>
        <v>0</v>
      </c>
      <c r="H23" s="66">
        <f>COUNTIF(Kemenristekdikti!E24,Database!$F$9)</f>
        <v>0</v>
      </c>
      <c r="I23" s="66">
        <f>COUNTIF(Kemenristekdikti!E24,Database!$F$10)</f>
        <v>0</v>
      </c>
      <c r="J23" s="66">
        <f>COUNTIF(Kemenristekdikti!E24,Database!$F$11)</f>
        <v>1</v>
      </c>
      <c r="K23" s="66">
        <f>COUNTIF(Kemenristekdikti!E24,Database!$F$12)</f>
        <v>0</v>
      </c>
      <c r="L23" s="66">
        <f>COUNTIF(Kemenristekdikti!E24,Database!$F$13)</f>
        <v>0</v>
      </c>
      <c r="M23" s="66">
        <f>COUNTIF(Kemenristekdikti!E24,Database!$F$14)</f>
        <v>0</v>
      </c>
      <c r="N23" s="66">
        <f>COUNTIF(Kemenristekdikti!E24,Database!$F$15)</f>
        <v>0</v>
      </c>
      <c r="O23" s="66">
        <f>COUNTIF(Kemenristekdikti!E24,Database!$F$16)</f>
        <v>0</v>
      </c>
      <c r="P23" s="66">
        <f>COUNTIF(Kemenristekdikti!E24,Database!$F$17)</f>
        <v>0</v>
      </c>
      <c r="Q23" s="66">
        <f>COUNTIF(Kemenristekdikti!F24:Y24,Database!$F$4)</f>
        <v>0</v>
      </c>
      <c r="R23" s="66">
        <f>COUNTIF(Kemenristekdikti!F24:Y24,Database!$F$5)</f>
        <v>0</v>
      </c>
      <c r="S23" s="66">
        <f>COUNTIF(Kemenristekdikti!F24:Y24,Database!$F$6)</f>
        <v>0</v>
      </c>
      <c r="T23" s="66">
        <f>COUNTIF(Kemenristekdikti!F24:Y24,Database!$F$7)</f>
        <v>0</v>
      </c>
      <c r="U23" s="66">
        <f>COUNTIF(Kemenristekdikti!F24:Y24,Database!$F$8)</f>
        <v>0</v>
      </c>
      <c r="V23" s="66">
        <f>COUNTIF(Kemenristekdikti!F24:Y24,Database!$F$9)</f>
        <v>0</v>
      </c>
      <c r="W23" s="66">
        <f>COUNTIF(Kemenristekdikti!F24:Y24,Database!$F$10)</f>
        <v>0</v>
      </c>
      <c r="X23" s="66">
        <f>COUNTIF(Kemenristekdikti!F24:Y24,Database!$F$11)</f>
        <v>1</v>
      </c>
      <c r="Y23" s="66">
        <f>COUNTIF(Kemenristekdikti!F24:Y24,Database!$F$12)</f>
        <v>0</v>
      </c>
      <c r="Z23" s="66">
        <f>COUNTIF(Kemenristekdikti!F24:Y24,Database!$F$13)</f>
        <v>0</v>
      </c>
      <c r="AA23" s="66">
        <f>COUNTIF(Kemenristekdikti!F24:Y24,Database!$F$14)</f>
        <v>0</v>
      </c>
      <c r="AB23" s="66">
        <f>COUNTIF(Kemenristekdikti!F24:Y24,Database!$F$15)</f>
        <v>0</v>
      </c>
      <c r="AC23" s="66">
        <f>COUNTIF(Kemenristekdikti!F24:Y24,Database!$F$16)</f>
        <v>0</v>
      </c>
      <c r="AD23" s="66">
        <f>COUNTIF(Kemenristekdikti!F24:Y24,Database!$F$17)</f>
        <v>0</v>
      </c>
    </row>
    <row r="24" spans="1:30" ht="45" x14ac:dyDescent="0.25">
      <c r="A24" s="65">
        <f t="shared" si="2"/>
        <v>22</v>
      </c>
      <c r="B24" s="3" t="str">
        <f>Kemenristekdikti!B25</f>
        <v>Pengembangan Sistem Ais Untuk Peningkatan Keselamatan Dan Produktifitas Armada Kapal Nelayan Di Seluruh Nusantara</v>
      </c>
      <c r="C24" s="66">
        <f>COUNTIF(Kemenristekdikti!E25,Database!$F$4)</f>
        <v>0</v>
      </c>
      <c r="D24" s="66">
        <f>COUNTIF(Kemenristekdikti!E25,Database!$F$5)</f>
        <v>0</v>
      </c>
      <c r="E24" s="66">
        <f>COUNTIF(Kemenristekdikti!E25,Database!$F$6)</f>
        <v>0</v>
      </c>
      <c r="F24" s="66">
        <f>COUNTIF(Kemenristekdikti!E25,Database!$F$7)</f>
        <v>0</v>
      </c>
      <c r="G24" s="66">
        <f>COUNTIF(Kemenristekdikti!E25,Database!$F$8)</f>
        <v>0</v>
      </c>
      <c r="H24" s="66">
        <f>COUNTIF(Kemenristekdikti!E25,Database!$F$9)</f>
        <v>1</v>
      </c>
      <c r="I24" s="66">
        <f>COUNTIF(Kemenristekdikti!E25,Database!$F$10)</f>
        <v>0</v>
      </c>
      <c r="J24" s="66">
        <f>COUNTIF(Kemenristekdikti!E25,Database!$F$11)</f>
        <v>0</v>
      </c>
      <c r="K24" s="66">
        <f>COUNTIF(Kemenristekdikti!E25,Database!$F$12)</f>
        <v>0</v>
      </c>
      <c r="L24" s="66">
        <f>COUNTIF(Kemenristekdikti!E25,Database!$F$13)</f>
        <v>0</v>
      </c>
      <c r="M24" s="66">
        <f>COUNTIF(Kemenristekdikti!E25,Database!$F$14)</f>
        <v>0</v>
      </c>
      <c r="N24" s="66">
        <f>COUNTIF(Kemenristekdikti!E25,Database!$F$15)</f>
        <v>0</v>
      </c>
      <c r="O24" s="66">
        <f>COUNTIF(Kemenristekdikti!E25,Database!$F$16)</f>
        <v>0</v>
      </c>
      <c r="P24" s="66">
        <f>COUNTIF(Kemenristekdikti!E25,Database!$F$17)</f>
        <v>0</v>
      </c>
      <c r="Q24" s="66">
        <f>COUNTIF(Kemenristekdikti!F25:Y25,Database!$F$4)</f>
        <v>0</v>
      </c>
      <c r="R24" s="66">
        <f>COUNTIF(Kemenristekdikti!F25:Y25,Database!$F$5)</f>
        <v>0</v>
      </c>
      <c r="S24" s="66">
        <f>COUNTIF(Kemenristekdikti!F25:Y25,Database!$F$6)</f>
        <v>0</v>
      </c>
      <c r="T24" s="66">
        <f>COUNTIF(Kemenristekdikti!F25:Y25,Database!$F$7)</f>
        <v>0</v>
      </c>
      <c r="U24" s="66">
        <f>COUNTIF(Kemenristekdikti!F25:Y25,Database!$F$8)</f>
        <v>0</v>
      </c>
      <c r="V24" s="66">
        <f>COUNTIF(Kemenristekdikti!F25:Y25,Database!$F$9)</f>
        <v>0</v>
      </c>
      <c r="W24" s="66">
        <f>COUNTIF(Kemenristekdikti!F25:Y25,Database!$F$10)</f>
        <v>0</v>
      </c>
      <c r="X24" s="66">
        <f>COUNTIF(Kemenristekdikti!F25:Y25,Database!$F$11)</f>
        <v>1</v>
      </c>
      <c r="Y24" s="66">
        <f>COUNTIF(Kemenristekdikti!F25:Y25,Database!$F$12)</f>
        <v>1</v>
      </c>
      <c r="Z24" s="66">
        <f>COUNTIF(Kemenristekdikti!F25:Y25,Database!$F$13)</f>
        <v>0</v>
      </c>
      <c r="AA24" s="66">
        <f>COUNTIF(Kemenristekdikti!F25:Y25,Database!$F$14)</f>
        <v>0</v>
      </c>
      <c r="AB24" s="66">
        <f>COUNTIF(Kemenristekdikti!F25:Y25,Database!$F$15)</f>
        <v>0</v>
      </c>
      <c r="AC24" s="66">
        <f>COUNTIF(Kemenristekdikti!F25:Y25,Database!$F$16)</f>
        <v>0</v>
      </c>
      <c r="AD24" s="66">
        <f>COUNTIF(Kemenristekdikti!F25:Y25,Database!$F$17)</f>
        <v>0</v>
      </c>
    </row>
    <row r="25" spans="1:30" ht="45" x14ac:dyDescent="0.25">
      <c r="A25" s="65">
        <f t="shared" si="2"/>
        <v>23</v>
      </c>
      <c r="B25" s="3" t="str">
        <f>Kemenristekdikti!B26</f>
        <v>Standardization Of Traditional Boat And Supply Chain Reengineering Of Traditional Shipyard In Indonesia</v>
      </c>
      <c r="C25" s="66">
        <f>COUNTIF(Kemenristekdikti!E26,Database!$F$4)</f>
        <v>0</v>
      </c>
      <c r="D25" s="66">
        <f>COUNTIF(Kemenristekdikti!E26,Database!$F$5)</f>
        <v>0</v>
      </c>
      <c r="E25" s="66">
        <f>COUNTIF(Kemenristekdikti!E26,Database!$F$6)</f>
        <v>0</v>
      </c>
      <c r="F25" s="66">
        <f>COUNTIF(Kemenristekdikti!E26,Database!$F$7)</f>
        <v>0</v>
      </c>
      <c r="G25" s="66">
        <f>COUNTIF(Kemenristekdikti!E26,Database!$F$8)</f>
        <v>0</v>
      </c>
      <c r="H25" s="66">
        <f>COUNTIF(Kemenristekdikti!E26,Database!$F$9)</f>
        <v>0</v>
      </c>
      <c r="I25" s="66">
        <f>COUNTIF(Kemenristekdikti!E26,Database!$F$10)</f>
        <v>0</v>
      </c>
      <c r="J25" s="66">
        <f>COUNTIF(Kemenristekdikti!E26,Database!$F$11)</f>
        <v>0</v>
      </c>
      <c r="K25" s="66">
        <f>COUNTIF(Kemenristekdikti!E26,Database!$F$12)</f>
        <v>0</v>
      </c>
      <c r="L25" s="66">
        <f>COUNTIF(Kemenristekdikti!E26,Database!$F$13)</f>
        <v>0</v>
      </c>
      <c r="M25" s="66">
        <f>COUNTIF(Kemenristekdikti!E26,Database!$F$14)</f>
        <v>0</v>
      </c>
      <c r="N25" s="66">
        <f>COUNTIF(Kemenristekdikti!E26,Database!$F$15)</f>
        <v>0</v>
      </c>
      <c r="O25" s="66">
        <f>COUNTIF(Kemenristekdikti!E26,Database!$F$16)</f>
        <v>0</v>
      </c>
      <c r="P25" s="66">
        <f>COUNTIF(Kemenristekdikti!E26,Database!$F$17)</f>
        <v>1</v>
      </c>
      <c r="Q25" s="66">
        <f>COUNTIF(Kemenristekdikti!F26:Y26,Database!$F$4)</f>
        <v>0</v>
      </c>
      <c r="R25" s="66">
        <f>COUNTIF(Kemenristekdikti!F26:Y26,Database!$F$5)</f>
        <v>0</v>
      </c>
      <c r="S25" s="66">
        <f>COUNTIF(Kemenristekdikti!F26:Y26,Database!$F$6)</f>
        <v>0</v>
      </c>
      <c r="T25" s="66">
        <f>COUNTIF(Kemenristekdikti!F26:Y26,Database!$F$7)</f>
        <v>0</v>
      </c>
      <c r="U25" s="66">
        <f>COUNTIF(Kemenristekdikti!F26:Y26,Database!$F$8)</f>
        <v>0</v>
      </c>
      <c r="V25" s="66">
        <f>COUNTIF(Kemenristekdikti!F26:Y26,Database!$F$9)</f>
        <v>0</v>
      </c>
      <c r="W25" s="66">
        <f>COUNTIF(Kemenristekdikti!F26:Y26,Database!$F$10)</f>
        <v>0</v>
      </c>
      <c r="X25" s="66">
        <f>COUNTIF(Kemenristekdikti!F26:Y26,Database!$F$11)</f>
        <v>0</v>
      </c>
      <c r="Y25" s="66">
        <f>COUNTIF(Kemenristekdikti!F26:Y26,Database!$F$12)</f>
        <v>0</v>
      </c>
      <c r="Z25" s="66">
        <f>COUNTIF(Kemenristekdikti!F26:Y26,Database!$F$13)</f>
        <v>0</v>
      </c>
      <c r="AA25" s="66">
        <f>COUNTIF(Kemenristekdikti!F26:Y26,Database!$F$14)</f>
        <v>0</v>
      </c>
      <c r="AB25" s="66">
        <f>COUNTIF(Kemenristekdikti!F26:Y26,Database!$F$15)</f>
        <v>0</v>
      </c>
      <c r="AC25" s="66">
        <f>COUNTIF(Kemenristekdikti!F26:Y26,Database!$F$16)</f>
        <v>0</v>
      </c>
      <c r="AD25" s="66">
        <f>COUNTIF(Kemenristekdikti!F26:Y26,Database!$F$17)</f>
        <v>0</v>
      </c>
    </row>
    <row r="26" spans="1:30" x14ac:dyDescent="0.25">
      <c r="A26" s="42"/>
      <c r="B26" s="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</row>
    <row r="27" spans="1:30" x14ac:dyDescent="0.25">
      <c r="C27" s="43">
        <f>SUM(C3:C26)</f>
        <v>0</v>
      </c>
      <c r="D27" s="43">
        <f>SUM(D3:D26)</f>
        <v>0</v>
      </c>
      <c r="E27" s="43">
        <f>SUM(E3:E26)</f>
        <v>0</v>
      </c>
      <c r="F27" s="43">
        <f>SUM(F3:F26)</f>
        <v>1</v>
      </c>
      <c r="G27" s="43">
        <f>SUM(G3:G26)</f>
        <v>2</v>
      </c>
      <c r="H27" s="43">
        <f>SUM(H3:H26)</f>
        <v>2</v>
      </c>
      <c r="I27" s="43">
        <f>SUM(I3:I26)</f>
        <v>0</v>
      </c>
      <c r="J27" s="43">
        <f>SUM(J3:J26)</f>
        <v>2</v>
      </c>
      <c r="K27" s="43">
        <f>SUM(K3:K26)</f>
        <v>6</v>
      </c>
      <c r="L27" s="43">
        <f>SUM(L3:L26)</f>
        <v>2</v>
      </c>
      <c r="M27" s="43">
        <f>SUM(M3:M26)</f>
        <v>3</v>
      </c>
      <c r="N27" s="43">
        <f>SUM(N3:N26)</f>
        <v>2</v>
      </c>
      <c r="O27" s="43">
        <f>SUM(O3:O26)</f>
        <v>1</v>
      </c>
      <c r="P27" s="43">
        <f>SUM(P3:P26)</f>
        <v>2</v>
      </c>
      <c r="Q27" s="43">
        <f>SUM(Q3:Q26)</f>
        <v>0</v>
      </c>
      <c r="R27" s="43">
        <f>SUM(R3:R26)</f>
        <v>0</v>
      </c>
      <c r="S27" s="43">
        <f>SUM(S3:S26)</f>
        <v>0</v>
      </c>
      <c r="T27" s="43">
        <f>SUM(T3:T26)</f>
        <v>0</v>
      </c>
      <c r="U27" s="43">
        <f>SUM(U3:U26)</f>
        <v>0</v>
      </c>
      <c r="V27" s="43">
        <f>SUM(V3:V26)</f>
        <v>0</v>
      </c>
      <c r="W27" s="43">
        <f>SUM(W3:W26)</f>
        <v>0</v>
      </c>
      <c r="X27" s="43">
        <f>SUM(X3:X26)</f>
        <v>5</v>
      </c>
      <c r="Y27" s="43">
        <f>SUM(Y3:Y26)</f>
        <v>4</v>
      </c>
      <c r="Z27" s="43">
        <f>SUM(Z3:Z26)</f>
        <v>2</v>
      </c>
      <c r="AA27" s="43">
        <f>SUM(AA3:AA26)</f>
        <v>5</v>
      </c>
      <c r="AB27" s="43">
        <f>SUM(AB3:AB26)</f>
        <v>0</v>
      </c>
      <c r="AC27" s="43">
        <f>SUM(AC3:AC26)</f>
        <v>2</v>
      </c>
      <c r="AD27" s="43">
        <f>SUM(AD3:AD26)</f>
        <v>0</v>
      </c>
    </row>
  </sheetData>
  <mergeCells count="4">
    <mergeCell ref="A1:A2"/>
    <mergeCell ref="B1:B2"/>
    <mergeCell ref="C1:P1"/>
    <mergeCell ref="Q1:AD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G31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B7" sqref="B7:AE29"/>
    </sheetView>
  </sheetViews>
  <sheetFormatPr defaultRowHeight="15" x14ac:dyDescent="0.25"/>
  <cols>
    <col min="1" max="1" width="4.7109375" customWidth="1"/>
    <col min="2" max="2" width="35.7109375" customWidth="1"/>
    <col min="3" max="3" width="18.7109375" customWidth="1"/>
    <col min="4" max="31" width="18.7109375" style="26" customWidth="1"/>
    <col min="33" max="33" width="20.5703125" bestFit="1" customWidth="1"/>
  </cols>
  <sheetData>
    <row r="1" spans="1:31" x14ac:dyDescent="0.25">
      <c r="B1" t="s">
        <v>190</v>
      </c>
    </row>
    <row r="2" spans="1:31" x14ac:dyDescent="0.25">
      <c r="B2" t="s">
        <v>188</v>
      </c>
      <c r="C2" s="30">
        <v>0.6</v>
      </c>
    </row>
    <row r="3" spans="1:31" x14ac:dyDescent="0.25">
      <c r="B3" t="s">
        <v>189</v>
      </c>
      <c r="C3" s="30">
        <f>1-C2</f>
        <v>0.4</v>
      </c>
    </row>
    <row r="5" spans="1:31" x14ac:dyDescent="0.25">
      <c r="A5" s="72" t="s">
        <v>0</v>
      </c>
      <c r="B5" s="72" t="s">
        <v>186</v>
      </c>
      <c r="C5" s="85" t="s">
        <v>192</v>
      </c>
      <c r="D5" s="88" t="s">
        <v>188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 t="s">
        <v>189</v>
      </c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</row>
    <row r="6" spans="1:31" x14ac:dyDescent="0.25">
      <c r="A6" s="72"/>
      <c r="B6" s="72"/>
      <c r="C6" s="87"/>
      <c r="D6" s="43">
        <v>1</v>
      </c>
      <c r="E6" s="43">
        <f>D6+1</f>
        <v>2</v>
      </c>
      <c r="F6" s="43">
        <f t="shared" ref="F6:P6" si="0">E6+1</f>
        <v>3</v>
      </c>
      <c r="G6" s="43">
        <f t="shared" si="0"/>
        <v>4</v>
      </c>
      <c r="H6" s="43">
        <f t="shared" si="0"/>
        <v>5</v>
      </c>
      <c r="I6" s="43">
        <f t="shared" si="0"/>
        <v>6</v>
      </c>
      <c r="J6" s="43">
        <f t="shared" si="0"/>
        <v>7</v>
      </c>
      <c r="K6" s="43">
        <f t="shared" si="0"/>
        <v>8</v>
      </c>
      <c r="L6" s="43">
        <f t="shared" si="0"/>
        <v>9</v>
      </c>
      <c r="M6" s="43">
        <f t="shared" si="0"/>
        <v>10</v>
      </c>
      <c r="N6" s="43">
        <f t="shared" si="0"/>
        <v>11</v>
      </c>
      <c r="O6" s="43">
        <f t="shared" si="0"/>
        <v>12</v>
      </c>
      <c r="P6" s="43">
        <f t="shared" si="0"/>
        <v>13</v>
      </c>
      <c r="Q6" s="43">
        <f>P6+1</f>
        <v>14</v>
      </c>
      <c r="R6" s="43">
        <v>1</v>
      </c>
      <c r="S6" s="43">
        <f>R6+1</f>
        <v>2</v>
      </c>
      <c r="T6" s="43">
        <f t="shared" ref="T6:AD6" si="1">S6+1</f>
        <v>3</v>
      </c>
      <c r="U6" s="43">
        <f t="shared" si="1"/>
        <v>4</v>
      </c>
      <c r="V6" s="43">
        <f t="shared" si="1"/>
        <v>5</v>
      </c>
      <c r="W6" s="43">
        <f t="shared" si="1"/>
        <v>6</v>
      </c>
      <c r="X6" s="43">
        <f t="shared" si="1"/>
        <v>7</v>
      </c>
      <c r="Y6" s="43">
        <f t="shared" si="1"/>
        <v>8</v>
      </c>
      <c r="Z6" s="43">
        <f t="shared" si="1"/>
        <v>9</v>
      </c>
      <c r="AA6" s="43">
        <f t="shared" si="1"/>
        <v>10</v>
      </c>
      <c r="AB6" s="43">
        <f t="shared" si="1"/>
        <v>11</v>
      </c>
      <c r="AC6" s="43">
        <f t="shared" si="1"/>
        <v>12</v>
      </c>
      <c r="AD6" s="43">
        <f t="shared" si="1"/>
        <v>13</v>
      </c>
      <c r="AE6" s="43">
        <f>AD6+1</f>
        <v>14</v>
      </c>
    </row>
    <row r="7" spans="1:31" ht="30" x14ac:dyDescent="0.25">
      <c r="A7" s="42">
        <v>1</v>
      </c>
      <c r="B7" s="3" t="str">
        <f>Kemenristekdikti!B4</f>
        <v>Mesin Peringatan Kecepatan Otomastis Pada Jalan Tol Berbasis Raspberry PI 3</v>
      </c>
      <c r="C7" s="32" t="str">
        <f>IF(SUM(D7:AE7)=Kemenristekdikti!C4,"Oke","Ada Kesalahan")</f>
        <v>Oke</v>
      </c>
      <c r="D7" s="31">
        <f>IF(AND('Sub Jumlah Dana Kemenristekti'!C3=1,SUM('Sub Jumlah Dana Kemenristekti'!Q3:AE3)&gt;0),Kemenristekdikti!C4*$C$2,IF(AND('Sub Jumlah Dana Kemenristekti'!C3=1,'Sub Jumlah Dana Kemenristekti'!Q3=0),Kemenristekdikti!C4,0))</f>
        <v>0</v>
      </c>
      <c r="E7" s="31">
        <f>IF(AND('Sub Jumlah Dana Kemenristekti'!D3=1,SUM('Sub Jumlah Dana Kemenristekti'!Q3:AE3)&gt;0),Kemenristekdikti!C4*$C$2,IF(AND('Sub Jumlah Dana Kemenristekti'!D3=1,'Sub Jumlah Dana Kemenristekti'!R3=0),Kemenristekdikti!C4,0))</f>
        <v>0</v>
      </c>
      <c r="F7" s="31">
        <f>IF(AND('Sub Jumlah Dana Kemenristekti'!E3=1,SUM('Sub Jumlah Dana Kemenristekti'!Q3:AE3)&gt;0),Kemenristekdikti!C4*$C$2,IF(AND('Sub Jumlah Dana Kemenristekti'!E3=1,'Sub Jumlah Dana Kemenristekti'!S3=0),Kemenristekdikti!C4,0))</f>
        <v>0</v>
      </c>
      <c r="G7" s="31">
        <f>IF(AND('Sub Jumlah Dana Kemenristekti'!F3=1,SUM('Sub Jumlah Dana Kemenristekti'!Q3:AE3)&gt;0),Kemenristekdikti!C4*$C$2,IF(AND('Sub Jumlah Dana Kemenristekti'!F3=1,'Sub Jumlah Dana Kemenristekti'!T3=0),Kemenristekdikti!C4,0))</f>
        <v>0</v>
      </c>
      <c r="H7" s="31">
        <f>IF(AND('Sub Jumlah Dana Kemenristekti'!G3=1,SUM('Sub Jumlah Dana Kemenristekti'!Q3:AE3)&gt;0),Kemenristekdikti!C4*$C$2,IF(AND('Sub Jumlah Dana Kemenristekti'!G3=1,'Sub Jumlah Dana Kemenristekti'!U3=0),Kemenristekdikti!C4,0))</f>
        <v>0</v>
      </c>
      <c r="I7" s="31">
        <f>IF(AND('Sub Jumlah Dana Kemenristekti'!H3=1,SUM('Sub Jumlah Dana Kemenristekti'!Q3:AE3)&gt;0),Kemenristekdikti!C4*$C$2,IF(AND('Sub Jumlah Dana Kemenristekti'!H3=1,'Sub Jumlah Dana Kemenristekti'!V3=0),Kemenristekdikti!C4,0))</f>
        <v>0</v>
      </c>
      <c r="J7" s="31">
        <f>IF(AND('Sub Jumlah Dana Kemenristekti'!I3=1,SUM('Sub Jumlah Dana Kemenristekti'!Q3:AE3)&gt;0),Kemenristekdikti!C4*$C$2,IF(AND('Sub Jumlah Dana Kemenristekti'!I3=1,'Sub Jumlah Dana Kemenristekti'!W3=0),Kemenristekdikti!C4,0))</f>
        <v>0</v>
      </c>
      <c r="K7" s="31">
        <f>IF(AND('Sub Jumlah Dana Kemenristekti'!J3=1,SUM('Sub Jumlah Dana Kemenristekti'!Q3:AE3)&gt;0),Kemenristekdikti!C4*$C$2,IF(AND('Sub Jumlah Dana Kemenristekti'!J3=1,'Sub Jumlah Dana Kemenristekti'!X3=0),Kemenristekdikti!C4,0))</f>
        <v>0</v>
      </c>
      <c r="L7" s="31">
        <f>IF(AND('Sub Jumlah Dana Kemenristekti'!K3=1,SUM('Sub Jumlah Dana Kemenristekti'!Q3:AE3)&gt;0),Kemenristekdikti!C4*$C$2,IF(AND('Sub Jumlah Dana Kemenristekti'!K3=1,'Sub Jumlah Dana Kemenristekti'!Y3=0),Kemenristekdikti!C4,0))</f>
        <v>0</v>
      </c>
      <c r="M7" s="31">
        <f>IF(AND('Sub Jumlah Dana Kemenristekti'!L3=1,SUM('Sub Jumlah Dana Kemenristekti'!Q3:AE3)&gt;0),Kemenristekdikti!C4*$C$2,IF(AND('Sub Jumlah Dana Kemenristekti'!L3=1,'Sub Jumlah Dana Kemenristekti'!Z3=0),Kemenristekdikti!C4,0))</f>
        <v>11100000</v>
      </c>
      <c r="N7" s="31">
        <f>IF(AND('Sub Jumlah Dana Kemenristekti'!M3=1,SUM('Sub Jumlah Dana Kemenristekti'!Q3:AE3)&gt;0),Kemenristekdikti!C4*$C$2,IF(AND('Sub Jumlah Dana Kemenristekti'!M3=1,'Sub Jumlah Dana Kemenristekti'!AA3=0),Kemenristekdikti!C4,0))</f>
        <v>0</v>
      </c>
      <c r="O7" s="31">
        <f>IF(AND('Sub Jumlah Dana Kemenristekti'!N3=1,SUM('Sub Jumlah Dana Kemenristekti'!Q3:AE3)&gt;0),Kemenristekdikti!C4*$C$2,IF(AND('Sub Jumlah Dana Kemenristekti'!N3=1,'Sub Jumlah Dana Kemenristekti'!AB3=0),Kemenristekdikti!C4,0))</f>
        <v>0</v>
      </c>
      <c r="P7" s="31">
        <f>IF(AND('Sub Jumlah Dana Kemenristekti'!O3=1,SUM('Sub Jumlah Dana Kemenristekti'!Q3:AE3)&gt;0),Kemenristekdikti!C4*$C$2,IF(AND('Sub Jumlah Dana Kemenristekti'!O3=1,'Sub Jumlah Dana Kemenristekti'!AC3=0),Kemenristekdikti!C4,0))</f>
        <v>0</v>
      </c>
      <c r="Q7" s="31">
        <f>IF(AND('Sub Jumlah Dana Kemenristekti'!P3=1,SUM('Sub Jumlah Dana Kemenristekti'!Q3:AE3)&gt;0),Kemenristekdikti!C4*$C$2,IF(AND('Sub Jumlah Dana Kemenristekti'!P3=1,'Sub Jumlah Dana Kemenristekti'!AD3=0),Kemenristekdikti!C4,0))</f>
        <v>0</v>
      </c>
      <c r="R7" s="31">
        <f>IF(SUM('Sub Jumlah Dana Kemenristekti'!Q3:AD3)&gt;0,('Sub Jumlah Dana Kemenristekti'!Q3/SUM('Sub Jumlah Dana Kemenristekti'!Q3:AD3))*$C$3*Kemenristekdikti!C4,0)</f>
        <v>0</v>
      </c>
      <c r="S7" s="31">
        <f>IF(SUM('Sub Jumlah Dana Kemenristekti'!Q3:AD3)&gt;0,('Sub Jumlah Dana Kemenristekti'!R3/SUM('Sub Jumlah Dana Kemenristekti'!Q3:AD3))*$C$3*Kemenristekdikti!C4,0)</f>
        <v>0</v>
      </c>
      <c r="T7" s="31">
        <f>IF(SUM('Sub Jumlah Dana Kemenristekti'!Q3:AD3)&gt;0,('Sub Jumlah Dana Kemenristekti'!S3/SUM('Sub Jumlah Dana Kemenristekti'!Q3:AD3))*$C$3*Kemenristekdikti!C4,0)</f>
        <v>0</v>
      </c>
      <c r="U7" s="31">
        <f>IF(SUM('Sub Jumlah Dana Kemenristekti'!Q3:AD3)&gt;0,('Sub Jumlah Dana Kemenristekti'!T3/SUM('Sub Jumlah Dana Kemenristekti'!Q3:AD3))*$C$3*Kemenristekdikti!C4,0)</f>
        <v>0</v>
      </c>
      <c r="V7" s="31">
        <f>IF(SUM('Sub Jumlah Dana Kemenristekti'!Q3:AD3)&gt;0,('Sub Jumlah Dana Kemenristekti'!U3/SUM('Sub Jumlah Dana Kemenristekti'!Q3:AD3))*$C$3*Kemenristekdikti!C4,0)</f>
        <v>0</v>
      </c>
      <c r="W7" s="31">
        <f>IF(SUM('Sub Jumlah Dana Kemenristekti'!Q3:AD3)&gt;0,('Sub Jumlah Dana Kemenristekti'!V3/SUM('Sub Jumlah Dana Kemenristekti'!Q3:AD3))*$C$3*Kemenristekdikti!C4,0)</f>
        <v>0</v>
      </c>
      <c r="X7" s="31">
        <f>IF(SUM('Sub Jumlah Dana Kemenristekti'!Q3:AD3)&gt;0,('Sub Jumlah Dana Kemenristekti'!W3/SUM('Sub Jumlah Dana Kemenristekti'!Q3:AD3))*$C$3*Kemenristekdikti!C4,0)</f>
        <v>0</v>
      </c>
      <c r="Y7" s="31">
        <f>IF(SUM('Sub Jumlah Dana Kemenristekti'!Q3:AD3)&gt;0,('Sub Jumlah Dana Kemenristekti'!X3/SUM('Sub Jumlah Dana Kemenristekti'!Q3:AD3))*$C$3*Kemenristekdikti!C4,0)</f>
        <v>0</v>
      </c>
      <c r="Z7" s="31">
        <f>IF(SUM('Sub Jumlah Dana Kemenristekti'!Q3:AD3)&gt;0,('Sub Jumlah Dana Kemenristekti'!Y3/SUM('Sub Jumlah Dana Kemenristekti'!Q3:AD3))*$C$3*Kemenristekdikti!C4,0)</f>
        <v>0</v>
      </c>
      <c r="AA7" s="31">
        <f>IF(SUM('Sub Jumlah Dana Kemenristekti'!Q3:AD3)&gt;0,('Sub Jumlah Dana Kemenristekti'!Z3/SUM('Sub Jumlah Dana Kemenristekti'!Q3:AD3))*$C$3*Kemenristekdikti!C4,0)</f>
        <v>0</v>
      </c>
      <c r="AB7" s="31">
        <f>IF(SUM('Sub Jumlah Dana Kemenristekti'!Q3:AD3)&gt;0,('Sub Jumlah Dana Kemenristekti'!AA3/SUM('Sub Jumlah Dana Kemenristekti'!Q3:AD3))*$C$3*Kemenristekdikti!C4,0)</f>
        <v>7400000</v>
      </c>
      <c r="AC7" s="31">
        <f>IF(SUM('Sub Jumlah Dana Kemenristekti'!Q3:AD3)&gt;0,('Sub Jumlah Dana Kemenristekti'!AB3/SUM('Sub Jumlah Dana Kemenristekti'!Q3:AD3))*$C$3*Kemenristekdikti!C4,0)</f>
        <v>0</v>
      </c>
      <c r="AD7" s="31">
        <f>IF(SUM('Sub Jumlah Dana Kemenristekti'!Q3:AD3)&gt;0,('Sub Jumlah Dana Kemenristekti'!AC3/SUM('Sub Jumlah Dana Kemenristekti'!Q3:AD3))*$C$3*Kemenristekdikti!C4,0)</f>
        <v>0</v>
      </c>
      <c r="AE7" s="31">
        <f>IF(SUM('Sub Jumlah Dana Kemenristekti'!Q3:AD3)&gt;0,('Sub Jumlah Dana Kemenristekti'!AD3/SUM('Sub Jumlah Dana Kemenristekti'!Q3:AD3))*$C$3*Kemenristekdikti!C4,0)</f>
        <v>0</v>
      </c>
    </row>
    <row r="8" spans="1:31" ht="45" x14ac:dyDescent="0.25">
      <c r="A8" s="42">
        <f>A7+1</f>
        <v>2</v>
      </c>
      <c r="B8" s="3" t="str">
        <f>Kemenristekdikti!B5</f>
        <v>Smart Docking Ship Berbasis Ais (Automatic Identification System) Untuk Mengefisienkan Proses Sandar Kapal Di Dermaga Pelabuhan</v>
      </c>
      <c r="C8" s="32" t="str">
        <f>IF(SUM(D8:AE8)=Kemenristekdikti!C5,"Oke","Ada Kesalahan")</f>
        <v>Oke</v>
      </c>
      <c r="D8" s="31">
        <f>IF(AND('Sub Jumlah Dana Kemenristekti'!C4=1,SUM('Sub Jumlah Dana Kemenristekti'!Q4:AE4)&gt;0),Kemenristekdikti!C5*$C$2,IF(AND('Sub Jumlah Dana Kemenristekti'!C4=1,'Sub Jumlah Dana Kemenristekti'!Q4=0),Kemenristekdikti!C5,0))</f>
        <v>0</v>
      </c>
      <c r="E8" s="31">
        <f>IF(AND('Sub Jumlah Dana Kemenristekti'!D4=1,SUM('Sub Jumlah Dana Kemenristekti'!Q4:AE4)&gt;0),Kemenristekdikti!C5*$C$2,IF(AND('Sub Jumlah Dana Kemenristekti'!D4=1,'Sub Jumlah Dana Kemenristekti'!R4=0),Kemenristekdikti!C5,0))</f>
        <v>0</v>
      </c>
      <c r="F8" s="31">
        <f>IF(AND('Sub Jumlah Dana Kemenristekti'!E4=1,SUM('Sub Jumlah Dana Kemenristekti'!Q4:AE4)&gt;0),Kemenristekdikti!C5*$C$2,IF(AND('Sub Jumlah Dana Kemenristekti'!E4=1,'Sub Jumlah Dana Kemenristekti'!S4=0),Kemenristekdikti!C5,0))</f>
        <v>0</v>
      </c>
      <c r="G8" s="31">
        <f>IF(AND('Sub Jumlah Dana Kemenristekti'!F4=1,SUM('Sub Jumlah Dana Kemenristekti'!Q4:AE4)&gt;0),Kemenristekdikti!C5*$C$2,IF(AND('Sub Jumlah Dana Kemenristekti'!F4=1,'Sub Jumlah Dana Kemenristekti'!T4=0),Kemenristekdikti!C5,0))</f>
        <v>0</v>
      </c>
      <c r="H8" s="31">
        <f>IF(AND('Sub Jumlah Dana Kemenristekti'!G4=1,SUM('Sub Jumlah Dana Kemenristekti'!Q4:AE4)&gt;0),Kemenristekdikti!C5*$C$2,IF(AND('Sub Jumlah Dana Kemenristekti'!G4=1,'Sub Jumlah Dana Kemenristekti'!U4=0),Kemenristekdikti!C5,0))</f>
        <v>0</v>
      </c>
      <c r="I8" s="31">
        <f>IF(AND('Sub Jumlah Dana Kemenristekti'!H4=1,SUM('Sub Jumlah Dana Kemenristekti'!Q4:AE4)&gt;0),Kemenristekdikti!C5*$C$2,IF(AND('Sub Jumlah Dana Kemenristekti'!H4=1,'Sub Jumlah Dana Kemenristekti'!V4=0),Kemenristekdikti!C5,0))</f>
        <v>0</v>
      </c>
      <c r="J8" s="31">
        <f>IF(AND('Sub Jumlah Dana Kemenristekti'!I4=1,SUM('Sub Jumlah Dana Kemenristekti'!Q4:AE4)&gt;0),Kemenristekdikti!C5*$C$2,IF(AND('Sub Jumlah Dana Kemenristekti'!I4=1,'Sub Jumlah Dana Kemenristekti'!W4=0),Kemenristekdikti!C5,0))</f>
        <v>0</v>
      </c>
      <c r="K8" s="31">
        <f>IF(AND('Sub Jumlah Dana Kemenristekti'!J4=1,SUM('Sub Jumlah Dana Kemenristekti'!Q4:AE4)&gt;0),Kemenristekdikti!C5*$C$2,IF(AND('Sub Jumlah Dana Kemenristekti'!J4=1,'Sub Jumlah Dana Kemenristekti'!X4=0),Kemenristekdikti!C5,0))</f>
        <v>0</v>
      </c>
      <c r="L8" s="31">
        <f>IF(AND('Sub Jumlah Dana Kemenristekti'!K4=1,SUM('Sub Jumlah Dana Kemenristekti'!Q4:AE4)&gt;0),Kemenristekdikti!C5*$C$2,IF(AND('Sub Jumlah Dana Kemenristekti'!K4=1,'Sub Jumlah Dana Kemenristekti'!Y4=0),Kemenristekdikti!C5,0))</f>
        <v>10500000</v>
      </c>
      <c r="M8" s="31">
        <f>IF(AND('Sub Jumlah Dana Kemenristekti'!L4=1,SUM('Sub Jumlah Dana Kemenristekti'!Q4:AE4)&gt;0),Kemenristekdikti!C5*$C$2,IF(AND('Sub Jumlah Dana Kemenristekti'!L4=1,'Sub Jumlah Dana Kemenristekti'!Z4=0),Kemenristekdikti!C5,0))</f>
        <v>0</v>
      </c>
      <c r="N8" s="31">
        <f>IF(AND('Sub Jumlah Dana Kemenristekti'!M4=1,SUM('Sub Jumlah Dana Kemenristekti'!Q4:AE4)&gt;0),Kemenristekdikti!C5*$C$2,IF(AND('Sub Jumlah Dana Kemenristekti'!M4=1,'Sub Jumlah Dana Kemenristekti'!AA4=0),Kemenristekdikti!C5,0))</f>
        <v>0</v>
      </c>
      <c r="O8" s="31">
        <f>IF(AND('Sub Jumlah Dana Kemenristekti'!N4=1,SUM('Sub Jumlah Dana Kemenristekti'!Q4:AE4)&gt;0),Kemenristekdikti!C5*$C$2,IF(AND('Sub Jumlah Dana Kemenristekti'!N4=1,'Sub Jumlah Dana Kemenristekti'!AB4=0),Kemenristekdikti!C5,0))</f>
        <v>0</v>
      </c>
      <c r="P8" s="31">
        <f>IF(AND('Sub Jumlah Dana Kemenristekti'!O4=1,SUM('Sub Jumlah Dana Kemenristekti'!Q4:AE4)&gt;0),Kemenristekdikti!C5*$C$2,IF(AND('Sub Jumlah Dana Kemenristekti'!O4=1,'Sub Jumlah Dana Kemenristekti'!AC4=0),Kemenristekdikti!C5,0))</f>
        <v>0</v>
      </c>
      <c r="Q8" s="31">
        <f>IF(AND('Sub Jumlah Dana Kemenristekti'!P4=1,SUM('Sub Jumlah Dana Kemenristekti'!Q4:AE4)&gt;0),Kemenristekdikti!C5*$C$2,IF(AND('Sub Jumlah Dana Kemenristekti'!P4=1,'Sub Jumlah Dana Kemenristekti'!AD4=0),Kemenristekdikti!C5,0))</f>
        <v>0</v>
      </c>
      <c r="R8" s="31">
        <f>IF(SUM('Sub Jumlah Dana Kemenristekti'!Q4:AD4)&gt;0,('Sub Jumlah Dana Kemenristekti'!Q4/SUM('Sub Jumlah Dana Kemenristekti'!Q4:AD4))*$C$3*Kemenristekdikti!C5,0)</f>
        <v>0</v>
      </c>
      <c r="S8" s="31">
        <f>IF(SUM('Sub Jumlah Dana Kemenristekti'!Q4:AD4)&gt;0,('Sub Jumlah Dana Kemenristekti'!R4/SUM('Sub Jumlah Dana Kemenristekti'!Q4:AD4))*$C$3*Kemenristekdikti!C5,0)</f>
        <v>0</v>
      </c>
      <c r="T8" s="31">
        <f>IF(SUM('Sub Jumlah Dana Kemenristekti'!Q4:AD4)&gt;0,('Sub Jumlah Dana Kemenristekti'!S4/SUM('Sub Jumlah Dana Kemenristekti'!Q4:AD4))*$C$3*Kemenristekdikti!C5,0)</f>
        <v>0</v>
      </c>
      <c r="U8" s="31">
        <f>IF(SUM('Sub Jumlah Dana Kemenristekti'!Q4:AD4)&gt;0,('Sub Jumlah Dana Kemenristekti'!T4/SUM('Sub Jumlah Dana Kemenristekti'!Q4:AD4))*$C$3*Kemenristekdikti!C5,0)</f>
        <v>0</v>
      </c>
      <c r="V8" s="31">
        <f>IF(SUM('Sub Jumlah Dana Kemenristekti'!Q4:AD4)&gt;0,('Sub Jumlah Dana Kemenristekti'!U4/SUM('Sub Jumlah Dana Kemenristekti'!Q4:AD4))*$C$3*Kemenristekdikti!C5,0)</f>
        <v>0</v>
      </c>
      <c r="W8" s="31">
        <f>IF(SUM('Sub Jumlah Dana Kemenristekti'!Q4:AD4)&gt;0,('Sub Jumlah Dana Kemenristekti'!V4/SUM('Sub Jumlah Dana Kemenristekti'!Q4:AD4))*$C$3*Kemenristekdikti!C5,0)</f>
        <v>0</v>
      </c>
      <c r="X8" s="31">
        <f>IF(SUM('Sub Jumlah Dana Kemenristekti'!Q4:AD4)&gt;0,('Sub Jumlah Dana Kemenristekti'!W4/SUM('Sub Jumlah Dana Kemenristekti'!Q4:AD4))*$C$3*Kemenristekdikti!C5,0)</f>
        <v>0</v>
      </c>
      <c r="Y8" s="31">
        <f>IF(SUM('Sub Jumlah Dana Kemenristekti'!Q4:AD4)&gt;0,('Sub Jumlah Dana Kemenristekti'!X4/SUM('Sub Jumlah Dana Kemenristekti'!Q4:AD4))*$C$3*Kemenristekdikti!C5,0)</f>
        <v>0</v>
      </c>
      <c r="Z8" s="31">
        <f>IF(SUM('Sub Jumlah Dana Kemenristekti'!Q4:AD4)&gt;0,('Sub Jumlah Dana Kemenristekti'!Y4/SUM('Sub Jumlah Dana Kemenristekti'!Q4:AD4))*$C$3*Kemenristekdikti!C5,0)</f>
        <v>7000000</v>
      </c>
      <c r="AA8" s="31">
        <f>IF(SUM('Sub Jumlah Dana Kemenristekti'!Q4:AD4)&gt;0,('Sub Jumlah Dana Kemenristekti'!Z4/SUM('Sub Jumlah Dana Kemenristekti'!Q4:AD4))*$C$3*Kemenristekdikti!C5,0)</f>
        <v>0</v>
      </c>
      <c r="AB8" s="31">
        <f>IF(SUM('Sub Jumlah Dana Kemenristekti'!Q4:AD4)&gt;0,('Sub Jumlah Dana Kemenristekti'!AA4/SUM('Sub Jumlah Dana Kemenristekti'!Q4:AD4))*$C$3*Kemenristekdikti!C5,0)</f>
        <v>0</v>
      </c>
      <c r="AC8" s="31">
        <f>IF(SUM('Sub Jumlah Dana Kemenristekti'!Q4:AD4)&gt;0,('Sub Jumlah Dana Kemenristekti'!AB4/SUM('Sub Jumlah Dana Kemenristekti'!Q4:AD4))*$C$3*Kemenristekdikti!C5,0)</f>
        <v>0</v>
      </c>
      <c r="AD8" s="31">
        <f>IF(SUM('Sub Jumlah Dana Kemenristekti'!Q4:AD4)&gt;0,('Sub Jumlah Dana Kemenristekti'!AC4/SUM('Sub Jumlah Dana Kemenristekti'!Q4:AD4))*$C$3*Kemenristekdikti!C5,0)</f>
        <v>0</v>
      </c>
      <c r="AE8" s="31">
        <f>IF(SUM('Sub Jumlah Dana Kemenristekti'!Q4:AD4)&gt;0,('Sub Jumlah Dana Kemenristekti'!AD4/SUM('Sub Jumlah Dana Kemenristekti'!Q4:AD4))*$C$3*Kemenristekdikti!C5,0)</f>
        <v>0</v>
      </c>
    </row>
    <row r="9" spans="1:31" ht="45" x14ac:dyDescent="0.25">
      <c r="A9" s="65">
        <f t="shared" ref="A9:A29" si="2">A8+1</f>
        <v>3</v>
      </c>
      <c r="B9" s="3" t="str">
        <f>Kemenristekdikti!B6</f>
        <v>Penerapan Metode Education 3.0 Dalam Pembelajaran English As Foreign Language (EFL) Menggunakan Media Sosial Sebagai Media Pembelajaran</v>
      </c>
      <c r="C9" s="32" t="str">
        <f>IF(SUM(D9:AE9)=Kemenristekdikti!C6,"Oke","Ada Kesalahan")</f>
        <v>Oke</v>
      </c>
      <c r="D9" s="31">
        <f>IF(AND('Sub Jumlah Dana Kemenristekti'!C5=1,SUM('Sub Jumlah Dana Kemenristekti'!Q5:AE5)&gt;0),Kemenristekdikti!C6*$C$2,IF(AND('Sub Jumlah Dana Kemenristekti'!C5=1,'Sub Jumlah Dana Kemenristekti'!Q5=0),Kemenristekdikti!C6,0))</f>
        <v>0</v>
      </c>
      <c r="E9" s="31">
        <f>IF(AND('Sub Jumlah Dana Kemenristekti'!D5=1,SUM('Sub Jumlah Dana Kemenristekti'!Q5:AE5)&gt;0),Kemenristekdikti!C6*$C$2,IF(AND('Sub Jumlah Dana Kemenristekti'!D5=1,'Sub Jumlah Dana Kemenristekti'!R5=0),Kemenristekdikti!C6,0))</f>
        <v>0</v>
      </c>
      <c r="F9" s="31">
        <f>IF(AND('Sub Jumlah Dana Kemenristekti'!E5=1,SUM('Sub Jumlah Dana Kemenristekti'!Q5:AE5)&gt;0),Kemenristekdikti!C6*$C$2,IF(AND('Sub Jumlah Dana Kemenristekti'!E5=1,'Sub Jumlah Dana Kemenristekti'!S5=0),Kemenristekdikti!C6,0))</f>
        <v>0</v>
      </c>
      <c r="G9" s="31">
        <f>IF(AND('Sub Jumlah Dana Kemenristekti'!F5=1,SUM('Sub Jumlah Dana Kemenristekti'!Q5:AE5)&gt;0),Kemenristekdikti!C6*$C$2,IF(AND('Sub Jumlah Dana Kemenristekti'!F5=1,'Sub Jumlah Dana Kemenristekti'!T5=0),Kemenristekdikti!C6,0))</f>
        <v>0</v>
      </c>
      <c r="H9" s="31">
        <f>IF(AND('Sub Jumlah Dana Kemenristekti'!G5=1,SUM('Sub Jumlah Dana Kemenristekti'!Q5:AE5)&gt;0),Kemenristekdikti!C6*$C$2,IF(AND('Sub Jumlah Dana Kemenristekti'!G5=1,'Sub Jumlah Dana Kemenristekti'!U5=0),Kemenristekdikti!C6,0))</f>
        <v>0</v>
      </c>
      <c r="I9" s="31">
        <f>IF(AND('Sub Jumlah Dana Kemenristekti'!H5=1,SUM('Sub Jumlah Dana Kemenristekti'!Q5:AE5)&gt;0),Kemenristekdikti!C6*$C$2,IF(AND('Sub Jumlah Dana Kemenristekti'!H5=1,'Sub Jumlah Dana Kemenristekti'!V5=0),Kemenristekdikti!C6,0))</f>
        <v>0</v>
      </c>
      <c r="J9" s="31">
        <f>IF(AND('Sub Jumlah Dana Kemenristekti'!I5=1,SUM('Sub Jumlah Dana Kemenristekti'!Q5:AE5)&gt;0),Kemenristekdikti!C6*$C$2,IF(AND('Sub Jumlah Dana Kemenristekti'!I5=1,'Sub Jumlah Dana Kemenristekti'!W5=0),Kemenristekdikti!C6,0))</f>
        <v>0</v>
      </c>
      <c r="K9" s="31">
        <f>IF(AND('Sub Jumlah Dana Kemenristekti'!J5=1,SUM('Sub Jumlah Dana Kemenristekti'!Q5:AE5)&gt;0),Kemenristekdikti!C6*$C$2,IF(AND('Sub Jumlah Dana Kemenristekti'!J5=1,'Sub Jumlah Dana Kemenristekti'!X5=0),Kemenristekdikti!C6,0))</f>
        <v>0</v>
      </c>
      <c r="L9" s="31">
        <f>IF(AND('Sub Jumlah Dana Kemenristekti'!K5=1,SUM('Sub Jumlah Dana Kemenristekti'!Q5:AE5)&gt;0),Kemenristekdikti!C6*$C$2,IF(AND('Sub Jumlah Dana Kemenristekti'!K5=1,'Sub Jumlah Dana Kemenristekti'!Y5=0),Kemenristekdikti!C6,0))</f>
        <v>0</v>
      </c>
      <c r="M9" s="31">
        <f>IF(AND('Sub Jumlah Dana Kemenristekti'!L5=1,SUM('Sub Jumlah Dana Kemenristekti'!Q5:AE5)&gt;0),Kemenristekdikti!C6*$C$2,IF(AND('Sub Jumlah Dana Kemenristekti'!L5=1,'Sub Jumlah Dana Kemenristekti'!Z5=0),Kemenristekdikti!C6,0))</f>
        <v>0</v>
      </c>
      <c r="N9" s="31">
        <f>IF(AND('Sub Jumlah Dana Kemenristekti'!M5=1,SUM('Sub Jumlah Dana Kemenristekti'!Q5:AE5)&gt;0),Kemenristekdikti!C6*$C$2,IF(AND('Sub Jumlah Dana Kemenristekti'!M5=1,'Sub Jumlah Dana Kemenristekti'!AA5=0),Kemenristekdikti!C6,0))</f>
        <v>10200000</v>
      </c>
      <c r="O9" s="31">
        <f>IF(AND('Sub Jumlah Dana Kemenristekti'!N5=1,SUM('Sub Jumlah Dana Kemenristekti'!Q5:AE5)&gt;0),Kemenristekdikti!C6*$C$2,IF(AND('Sub Jumlah Dana Kemenristekti'!N5=1,'Sub Jumlah Dana Kemenristekti'!AB5=0),Kemenristekdikti!C6,0))</f>
        <v>0</v>
      </c>
      <c r="P9" s="31">
        <f>IF(AND('Sub Jumlah Dana Kemenristekti'!O5=1,SUM('Sub Jumlah Dana Kemenristekti'!Q5:AE5)&gt;0),Kemenristekdikti!C6*$C$2,IF(AND('Sub Jumlah Dana Kemenristekti'!O5=1,'Sub Jumlah Dana Kemenristekti'!AC5=0),Kemenristekdikti!C6,0))</f>
        <v>0</v>
      </c>
      <c r="Q9" s="31">
        <f>IF(AND('Sub Jumlah Dana Kemenristekti'!P5=1,SUM('Sub Jumlah Dana Kemenristekti'!Q5:AE5)&gt;0),Kemenristekdikti!C6*$C$2,IF(AND('Sub Jumlah Dana Kemenristekti'!P5=1,'Sub Jumlah Dana Kemenristekti'!AD5=0),Kemenristekdikti!C6,0))</f>
        <v>0</v>
      </c>
      <c r="R9" s="31">
        <f>IF(SUM('Sub Jumlah Dana Kemenristekti'!Q5:AD5)&gt;0,('Sub Jumlah Dana Kemenristekti'!Q5/SUM('Sub Jumlah Dana Kemenristekti'!Q5:AD5))*$C$3*Kemenristekdikti!C6,0)</f>
        <v>0</v>
      </c>
      <c r="S9" s="31">
        <f>IF(SUM('Sub Jumlah Dana Kemenristekti'!Q5:AD5)&gt;0,('Sub Jumlah Dana Kemenristekti'!R5/SUM('Sub Jumlah Dana Kemenristekti'!Q5:AD5))*$C$3*Kemenristekdikti!C6,0)</f>
        <v>0</v>
      </c>
      <c r="T9" s="31">
        <f>IF(SUM('Sub Jumlah Dana Kemenristekti'!Q5:AD5)&gt;0,('Sub Jumlah Dana Kemenristekti'!S5/SUM('Sub Jumlah Dana Kemenristekti'!Q5:AD5))*$C$3*Kemenristekdikti!C6,0)</f>
        <v>0</v>
      </c>
      <c r="U9" s="31">
        <f>IF(SUM('Sub Jumlah Dana Kemenristekti'!Q5:AD5)&gt;0,('Sub Jumlah Dana Kemenristekti'!T5/SUM('Sub Jumlah Dana Kemenristekti'!Q5:AD5))*$C$3*Kemenristekdikti!C6,0)</f>
        <v>0</v>
      </c>
      <c r="V9" s="31">
        <f>IF(SUM('Sub Jumlah Dana Kemenristekti'!Q5:AD5)&gt;0,('Sub Jumlah Dana Kemenristekti'!U5/SUM('Sub Jumlah Dana Kemenristekti'!Q5:AD5))*$C$3*Kemenristekdikti!C6,0)</f>
        <v>0</v>
      </c>
      <c r="W9" s="31">
        <f>IF(SUM('Sub Jumlah Dana Kemenristekti'!Q5:AD5)&gt;0,('Sub Jumlah Dana Kemenristekti'!V5/SUM('Sub Jumlah Dana Kemenristekti'!Q5:AD5))*$C$3*Kemenristekdikti!C6,0)</f>
        <v>0</v>
      </c>
      <c r="X9" s="31">
        <f>IF(SUM('Sub Jumlah Dana Kemenristekti'!Q5:AD5)&gt;0,('Sub Jumlah Dana Kemenristekti'!W5/SUM('Sub Jumlah Dana Kemenristekti'!Q5:AD5))*$C$3*Kemenristekdikti!C6,0)</f>
        <v>0</v>
      </c>
      <c r="Y9" s="31">
        <f>IF(SUM('Sub Jumlah Dana Kemenristekti'!Q5:AD5)&gt;0,('Sub Jumlah Dana Kemenristekti'!X5/SUM('Sub Jumlah Dana Kemenristekti'!Q5:AD5))*$C$3*Kemenristekdikti!C6,0)</f>
        <v>0</v>
      </c>
      <c r="Z9" s="31">
        <f>IF(SUM('Sub Jumlah Dana Kemenristekti'!Q5:AD5)&gt;0,('Sub Jumlah Dana Kemenristekti'!Y5/SUM('Sub Jumlah Dana Kemenristekti'!Q5:AD5))*$C$3*Kemenristekdikti!C6,0)</f>
        <v>0</v>
      </c>
      <c r="AA9" s="31">
        <f>IF(SUM('Sub Jumlah Dana Kemenristekti'!Q5:AD5)&gt;0,('Sub Jumlah Dana Kemenristekti'!Z5/SUM('Sub Jumlah Dana Kemenristekti'!Q5:AD5))*$C$3*Kemenristekdikti!C6,0)</f>
        <v>0</v>
      </c>
      <c r="AB9" s="31">
        <f>IF(SUM('Sub Jumlah Dana Kemenristekti'!Q5:AD5)&gt;0,('Sub Jumlah Dana Kemenristekti'!AA5/SUM('Sub Jumlah Dana Kemenristekti'!Q5:AD5))*$C$3*Kemenristekdikti!C6,0)</f>
        <v>6800000</v>
      </c>
      <c r="AC9" s="31">
        <f>IF(SUM('Sub Jumlah Dana Kemenristekti'!Q5:AD5)&gt;0,('Sub Jumlah Dana Kemenristekti'!AB5/SUM('Sub Jumlah Dana Kemenristekti'!Q5:AD5))*$C$3*Kemenristekdikti!C6,0)</f>
        <v>0</v>
      </c>
      <c r="AD9" s="31">
        <f>IF(SUM('Sub Jumlah Dana Kemenristekti'!Q5:AD5)&gt;0,('Sub Jumlah Dana Kemenristekti'!AC5/SUM('Sub Jumlah Dana Kemenristekti'!Q5:AD5))*$C$3*Kemenristekdikti!C6,0)</f>
        <v>0</v>
      </c>
      <c r="AE9" s="31">
        <f>IF(SUM('Sub Jumlah Dana Kemenristekti'!Q5:AD5)&gt;0,('Sub Jumlah Dana Kemenristekti'!AD5/SUM('Sub Jumlah Dana Kemenristekti'!Q5:AD5))*$C$3*Kemenristekdikti!C6,0)</f>
        <v>0</v>
      </c>
    </row>
    <row r="10" spans="1:31" ht="45" x14ac:dyDescent="0.25">
      <c r="A10" s="65">
        <f t="shared" si="2"/>
        <v>4</v>
      </c>
      <c r="B10" s="3" t="str">
        <f>Kemenristekdikti!B7</f>
        <v>Komunikasi Data Nirkabel Bluetooth Low Energi (BLE) Dan Lorawan Pada Perangkat Informasi Persebaran Ikan (Portable Virtual Assistant) Di Kapal Nelayan Tradisional</v>
      </c>
      <c r="C10" s="32" t="str">
        <f>IF(SUM(D10:AE10)=Kemenristekdikti!C7,"Oke","Ada Kesalahan")</f>
        <v>Oke</v>
      </c>
      <c r="D10" s="31">
        <f>IF(AND('Sub Jumlah Dana Kemenristekti'!C6=1,SUM('Sub Jumlah Dana Kemenristekti'!Q6:AE6)&gt;0),Kemenristekdikti!C7*$C$2,IF(AND('Sub Jumlah Dana Kemenristekti'!C6=1,'Sub Jumlah Dana Kemenristekti'!Q6=0),Kemenristekdikti!C7,0))</f>
        <v>0</v>
      </c>
      <c r="E10" s="31">
        <f>IF(AND('Sub Jumlah Dana Kemenristekti'!D6=1,SUM('Sub Jumlah Dana Kemenristekti'!Q6:AE6)&gt;0),Kemenristekdikti!C7*$C$2,IF(AND('Sub Jumlah Dana Kemenristekti'!D6=1,'Sub Jumlah Dana Kemenristekti'!R6=0),Kemenristekdikti!C7,0))</f>
        <v>0</v>
      </c>
      <c r="F10" s="31">
        <f>IF(AND('Sub Jumlah Dana Kemenristekti'!E6=1,SUM('Sub Jumlah Dana Kemenristekti'!Q6:AE6)&gt;0),Kemenristekdikti!C7*$C$2,IF(AND('Sub Jumlah Dana Kemenristekti'!E6=1,'Sub Jumlah Dana Kemenristekti'!S6=0),Kemenristekdikti!C7,0))</f>
        <v>0</v>
      </c>
      <c r="G10" s="31">
        <f>IF(AND('Sub Jumlah Dana Kemenristekti'!F6=1,SUM('Sub Jumlah Dana Kemenristekti'!Q6:AE6)&gt;0),Kemenristekdikti!C7*$C$2,IF(AND('Sub Jumlah Dana Kemenristekti'!F6=1,'Sub Jumlah Dana Kemenristekti'!T6=0),Kemenristekdikti!C7,0))</f>
        <v>0</v>
      </c>
      <c r="H10" s="31">
        <f>IF(AND('Sub Jumlah Dana Kemenristekti'!G6=1,SUM('Sub Jumlah Dana Kemenristekti'!Q6:AE6)&gt;0),Kemenristekdikti!C7*$C$2,IF(AND('Sub Jumlah Dana Kemenristekti'!G6=1,'Sub Jumlah Dana Kemenristekti'!U6=0),Kemenristekdikti!C7,0))</f>
        <v>0</v>
      </c>
      <c r="I10" s="31">
        <f>IF(AND('Sub Jumlah Dana Kemenristekti'!H6=1,SUM('Sub Jumlah Dana Kemenristekti'!Q6:AE6)&gt;0),Kemenristekdikti!C7*$C$2,IF(AND('Sub Jumlah Dana Kemenristekti'!H6=1,'Sub Jumlah Dana Kemenristekti'!V6=0),Kemenristekdikti!C7,0))</f>
        <v>0</v>
      </c>
      <c r="J10" s="31">
        <f>IF(AND('Sub Jumlah Dana Kemenristekti'!I6=1,SUM('Sub Jumlah Dana Kemenristekti'!Q6:AE6)&gt;0),Kemenristekdikti!C7*$C$2,IF(AND('Sub Jumlah Dana Kemenristekti'!I6=1,'Sub Jumlah Dana Kemenristekti'!W6=0),Kemenristekdikti!C7,0))</f>
        <v>0</v>
      </c>
      <c r="K10" s="31">
        <f>IF(AND('Sub Jumlah Dana Kemenristekti'!J6=1,SUM('Sub Jumlah Dana Kemenristekti'!Q6:AE6)&gt;0),Kemenristekdikti!C7*$C$2,IF(AND('Sub Jumlah Dana Kemenristekti'!J6=1,'Sub Jumlah Dana Kemenristekti'!X6=0),Kemenristekdikti!C7,0))</f>
        <v>0</v>
      </c>
      <c r="L10" s="31">
        <f>IF(AND('Sub Jumlah Dana Kemenristekti'!K6=1,SUM('Sub Jumlah Dana Kemenristekti'!Q6:AE6)&gt;0),Kemenristekdikti!C7*$C$2,IF(AND('Sub Jumlah Dana Kemenristekti'!K6=1,'Sub Jumlah Dana Kemenristekti'!Y6=0),Kemenristekdikti!C7,0))</f>
        <v>11340000</v>
      </c>
      <c r="M10" s="31">
        <f>IF(AND('Sub Jumlah Dana Kemenristekti'!L6=1,SUM('Sub Jumlah Dana Kemenristekti'!Q6:AE6)&gt;0),Kemenristekdikti!C7*$C$2,IF(AND('Sub Jumlah Dana Kemenristekti'!L6=1,'Sub Jumlah Dana Kemenristekti'!Z6=0),Kemenristekdikti!C7,0))</f>
        <v>0</v>
      </c>
      <c r="N10" s="31">
        <f>IF(AND('Sub Jumlah Dana Kemenristekti'!M6=1,SUM('Sub Jumlah Dana Kemenristekti'!Q6:AE6)&gt;0),Kemenristekdikti!C7*$C$2,IF(AND('Sub Jumlah Dana Kemenristekti'!M6=1,'Sub Jumlah Dana Kemenristekti'!AA6=0),Kemenristekdikti!C7,0))</f>
        <v>0</v>
      </c>
      <c r="O10" s="31">
        <f>IF(AND('Sub Jumlah Dana Kemenristekti'!N6=1,SUM('Sub Jumlah Dana Kemenristekti'!Q6:AE6)&gt;0),Kemenristekdikti!C7*$C$2,IF(AND('Sub Jumlah Dana Kemenristekti'!N6=1,'Sub Jumlah Dana Kemenristekti'!AB6=0),Kemenristekdikti!C7,0))</f>
        <v>0</v>
      </c>
      <c r="P10" s="31">
        <f>IF(AND('Sub Jumlah Dana Kemenristekti'!O6=1,SUM('Sub Jumlah Dana Kemenristekti'!Q6:AE6)&gt;0),Kemenristekdikti!C7*$C$2,IF(AND('Sub Jumlah Dana Kemenristekti'!O6=1,'Sub Jumlah Dana Kemenristekti'!AC6=0),Kemenristekdikti!C7,0))</f>
        <v>0</v>
      </c>
      <c r="Q10" s="31">
        <f>IF(AND('Sub Jumlah Dana Kemenristekti'!P6=1,SUM('Sub Jumlah Dana Kemenristekti'!Q6:AE6)&gt;0),Kemenristekdikti!C7*$C$2,IF(AND('Sub Jumlah Dana Kemenristekti'!P6=1,'Sub Jumlah Dana Kemenristekti'!AD6=0),Kemenristekdikti!C7,0))</f>
        <v>0</v>
      </c>
      <c r="R10" s="31">
        <f>IF(SUM('Sub Jumlah Dana Kemenristekti'!Q6:AD6)&gt;0,('Sub Jumlah Dana Kemenristekti'!Q6/SUM('Sub Jumlah Dana Kemenristekti'!Q6:AD6))*$C$3*Kemenristekdikti!C7,0)</f>
        <v>0</v>
      </c>
      <c r="S10" s="31">
        <f>IF(SUM('Sub Jumlah Dana Kemenristekti'!Q6:AD6)&gt;0,('Sub Jumlah Dana Kemenristekti'!R6/SUM('Sub Jumlah Dana Kemenristekti'!Q6:AD6))*$C$3*Kemenristekdikti!C7,0)</f>
        <v>0</v>
      </c>
      <c r="T10" s="31">
        <f>IF(SUM('Sub Jumlah Dana Kemenristekti'!Q6:AD6)&gt;0,('Sub Jumlah Dana Kemenristekti'!S6/SUM('Sub Jumlah Dana Kemenristekti'!Q6:AD6))*$C$3*Kemenristekdikti!C7,0)</f>
        <v>0</v>
      </c>
      <c r="U10" s="31">
        <f>IF(SUM('Sub Jumlah Dana Kemenristekti'!Q6:AD6)&gt;0,('Sub Jumlah Dana Kemenristekti'!T6/SUM('Sub Jumlah Dana Kemenristekti'!Q6:AD6))*$C$3*Kemenristekdikti!C7,0)</f>
        <v>0</v>
      </c>
      <c r="V10" s="31">
        <f>IF(SUM('Sub Jumlah Dana Kemenristekti'!Q6:AD6)&gt;0,('Sub Jumlah Dana Kemenristekti'!U6/SUM('Sub Jumlah Dana Kemenristekti'!Q6:AD6))*$C$3*Kemenristekdikti!C7,0)</f>
        <v>0</v>
      </c>
      <c r="W10" s="31">
        <f>IF(SUM('Sub Jumlah Dana Kemenristekti'!Q6:AD6)&gt;0,('Sub Jumlah Dana Kemenristekti'!V6/SUM('Sub Jumlah Dana Kemenristekti'!Q6:AD6))*$C$3*Kemenristekdikti!C7,0)</f>
        <v>0</v>
      </c>
      <c r="X10" s="31">
        <f>IF(SUM('Sub Jumlah Dana Kemenristekti'!Q6:AD6)&gt;0,('Sub Jumlah Dana Kemenristekti'!W6/SUM('Sub Jumlah Dana Kemenristekti'!Q6:AD6))*$C$3*Kemenristekdikti!C7,0)</f>
        <v>0</v>
      </c>
      <c r="Y10" s="31">
        <f>IF(SUM('Sub Jumlah Dana Kemenristekti'!Q6:AD6)&gt;0,('Sub Jumlah Dana Kemenristekti'!X6/SUM('Sub Jumlah Dana Kemenristekti'!Q6:AD6))*$C$3*Kemenristekdikti!C7,0)</f>
        <v>0</v>
      </c>
      <c r="Z10" s="31">
        <f>IF(SUM('Sub Jumlah Dana Kemenristekti'!Q6:AD6)&gt;0,('Sub Jumlah Dana Kemenristekti'!Y6/SUM('Sub Jumlah Dana Kemenristekti'!Q6:AD6))*$C$3*Kemenristekdikti!C7,0)</f>
        <v>0</v>
      </c>
      <c r="AA10" s="31">
        <f>IF(SUM('Sub Jumlah Dana Kemenristekti'!Q6:AD6)&gt;0,('Sub Jumlah Dana Kemenristekti'!Z6/SUM('Sub Jumlah Dana Kemenristekti'!Q6:AD6))*$C$3*Kemenristekdikti!C7,0)</f>
        <v>0</v>
      </c>
      <c r="AB10" s="31">
        <f>IF(SUM('Sub Jumlah Dana Kemenristekti'!Q6:AD6)&gt;0,('Sub Jumlah Dana Kemenristekti'!AA6/SUM('Sub Jumlah Dana Kemenristekti'!Q6:AD6))*$C$3*Kemenristekdikti!C7,0)</f>
        <v>0</v>
      </c>
      <c r="AC10" s="31">
        <f>IF(SUM('Sub Jumlah Dana Kemenristekti'!Q6:AD6)&gt;0,('Sub Jumlah Dana Kemenristekti'!AB6/SUM('Sub Jumlah Dana Kemenristekti'!Q6:AD6))*$C$3*Kemenristekdikti!C7,0)</f>
        <v>0</v>
      </c>
      <c r="AD10" s="31">
        <f>IF(SUM('Sub Jumlah Dana Kemenristekti'!Q6:AD6)&gt;0,('Sub Jumlah Dana Kemenristekti'!AC6/SUM('Sub Jumlah Dana Kemenristekti'!Q6:AD6))*$C$3*Kemenristekdikti!C7,0)</f>
        <v>7560000</v>
      </c>
      <c r="AE10" s="31">
        <f>IF(SUM('Sub Jumlah Dana Kemenristekti'!Q6:AD6)&gt;0,('Sub Jumlah Dana Kemenristekti'!AD6/SUM('Sub Jumlah Dana Kemenristekti'!Q6:AD6))*$C$3*Kemenristekdikti!C7,0)</f>
        <v>0</v>
      </c>
    </row>
    <row r="11" spans="1:31" ht="45" x14ac:dyDescent="0.25">
      <c r="A11" s="65">
        <f t="shared" si="2"/>
        <v>5</v>
      </c>
      <c r="B11" s="3" t="str">
        <f>Kemenristekdikti!B8</f>
        <v>Deteksi Lokasi Pesebaran Ikan Pada Peta Digital Untuk Virtual Assistance Nelayan Tradisional</v>
      </c>
      <c r="C11" s="32" t="str">
        <f>IF(SUM(D11:AE11)=Kemenristekdikti!C8,"Oke","Ada Kesalahan")</f>
        <v>Oke</v>
      </c>
      <c r="D11" s="31">
        <f>IF(AND('Sub Jumlah Dana Kemenristekti'!C7=1,SUM('Sub Jumlah Dana Kemenristekti'!Q7:AE7)&gt;0),Kemenristekdikti!C8*$C$2,IF(AND('Sub Jumlah Dana Kemenristekti'!C7=1,'Sub Jumlah Dana Kemenristekti'!Q7=0),Kemenristekdikti!C8,0))</f>
        <v>0</v>
      </c>
      <c r="E11" s="31">
        <f>IF(AND('Sub Jumlah Dana Kemenristekti'!D7=1,SUM('Sub Jumlah Dana Kemenristekti'!Q7:AE7)&gt;0),Kemenristekdikti!C8*$C$2,IF(AND('Sub Jumlah Dana Kemenristekti'!D7=1,'Sub Jumlah Dana Kemenristekti'!R7=0),Kemenristekdikti!C8,0))</f>
        <v>0</v>
      </c>
      <c r="F11" s="31">
        <f>IF(AND('Sub Jumlah Dana Kemenristekti'!E7=1,SUM('Sub Jumlah Dana Kemenristekti'!Q7:AE7)&gt;0),Kemenristekdikti!C8*$C$2,IF(AND('Sub Jumlah Dana Kemenristekti'!E7=1,'Sub Jumlah Dana Kemenristekti'!S7=0),Kemenristekdikti!C8,0))</f>
        <v>0</v>
      </c>
      <c r="G11" s="31">
        <f>IF(AND('Sub Jumlah Dana Kemenristekti'!F7=1,SUM('Sub Jumlah Dana Kemenristekti'!Q7:AE7)&gt;0),Kemenristekdikti!C8*$C$2,IF(AND('Sub Jumlah Dana Kemenristekti'!F7=1,'Sub Jumlah Dana Kemenristekti'!T7=0),Kemenristekdikti!C8,0))</f>
        <v>0</v>
      </c>
      <c r="H11" s="31">
        <f>IF(AND('Sub Jumlah Dana Kemenristekti'!G7=1,SUM('Sub Jumlah Dana Kemenristekti'!Q7:AE7)&gt;0),Kemenristekdikti!C8*$C$2,IF(AND('Sub Jumlah Dana Kemenristekti'!G7=1,'Sub Jumlah Dana Kemenristekti'!U7=0),Kemenristekdikti!C8,0))</f>
        <v>0</v>
      </c>
      <c r="I11" s="31">
        <f>IF(AND('Sub Jumlah Dana Kemenristekti'!H7=1,SUM('Sub Jumlah Dana Kemenristekti'!Q7:AE7)&gt;0),Kemenristekdikti!C8*$C$2,IF(AND('Sub Jumlah Dana Kemenristekti'!H7=1,'Sub Jumlah Dana Kemenristekti'!V7=0),Kemenristekdikti!C8,0))</f>
        <v>0</v>
      </c>
      <c r="J11" s="31">
        <f>IF(AND('Sub Jumlah Dana Kemenristekti'!I7=1,SUM('Sub Jumlah Dana Kemenristekti'!Q7:AE7)&gt;0),Kemenristekdikti!C8*$C$2,IF(AND('Sub Jumlah Dana Kemenristekti'!I7=1,'Sub Jumlah Dana Kemenristekti'!W7=0),Kemenristekdikti!C8,0))</f>
        <v>0</v>
      </c>
      <c r="K11" s="31">
        <f>IF(AND('Sub Jumlah Dana Kemenristekti'!J7=1,SUM('Sub Jumlah Dana Kemenristekti'!Q7:AE7)&gt;0),Kemenristekdikti!C8*$C$2,IF(AND('Sub Jumlah Dana Kemenristekti'!J7=1,'Sub Jumlah Dana Kemenristekti'!X7=0),Kemenristekdikti!C8,0))</f>
        <v>0</v>
      </c>
      <c r="L11" s="31">
        <f>IF(AND('Sub Jumlah Dana Kemenristekti'!K7=1,SUM('Sub Jumlah Dana Kemenristekti'!Q7:AE7)&gt;0),Kemenristekdikti!C8*$C$2,IF(AND('Sub Jumlah Dana Kemenristekti'!K7=1,'Sub Jumlah Dana Kemenristekti'!Y7=0),Kemenristekdikti!C8,0))</f>
        <v>11400000</v>
      </c>
      <c r="M11" s="31">
        <f>IF(AND('Sub Jumlah Dana Kemenristekti'!L7=1,SUM('Sub Jumlah Dana Kemenristekti'!Q7:AE7)&gt;0),Kemenristekdikti!C8*$C$2,IF(AND('Sub Jumlah Dana Kemenristekti'!L7=1,'Sub Jumlah Dana Kemenristekti'!Z7=0),Kemenristekdikti!C8,0))</f>
        <v>0</v>
      </c>
      <c r="N11" s="31">
        <f>IF(AND('Sub Jumlah Dana Kemenristekti'!M7=1,SUM('Sub Jumlah Dana Kemenristekti'!Q7:AE7)&gt;0),Kemenristekdikti!C8*$C$2,IF(AND('Sub Jumlah Dana Kemenristekti'!M7=1,'Sub Jumlah Dana Kemenristekti'!AA7=0),Kemenristekdikti!C8,0))</f>
        <v>0</v>
      </c>
      <c r="O11" s="31">
        <f>IF(AND('Sub Jumlah Dana Kemenristekti'!N7=1,SUM('Sub Jumlah Dana Kemenristekti'!Q7:AE7)&gt;0),Kemenristekdikti!C8*$C$2,IF(AND('Sub Jumlah Dana Kemenristekti'!N7=1,'Sub Jumlah Dana Kemenristekti'!AB7=0),Kemenristekdikti!C8,0))</f>
        <v>0</v>
      </c>
      <c r="P11" s="31">
        <f>IF(AND('Sub Jumlah Dana Kemenristekti'!O7=1,SUM('Sub Jumlah Dana Kemenristekti'!Q7:AE7)&gt;0),Kemenristekdikti!C8*$C$2,IF(AND('Sub Jumlah Dana Kemenristekti'!O7=1,'Sub Jumlah Dana Kemenristekti'!AC7=0),Kemenristekdikti!C8,0))</f>
        <v>0</v>
      </c>
      <c r="Q11" s="31">
        <f>IF(AND('Sub Jumlah Dana Kemenristekti'!P7=1,SUM('Sub Jumlah Dana Kemenristekti'!Q7:AE7)&gt;0),Kemenristekdikti!C8*$C$2,IF(AND('Sub Jumlah Dana Kemenristekti'!P7=1,'Sub Jumlah Dana Kemenristekti'!AD7=0),Kemenristekdikti!C8,0))</f>
        <v>0</v>
      </c>
      <c r="R11" s="31">
        <f>IF(SUM('Sub Jumlah Dana Kemenristekti'!Q7:AD7)&gt;0,('Sub Jumlah Dana Kemenristekti'!Q7/SUM('Sub Jumlah Dana Kemenristekti'!Q7:AD7))*$C$3*Kemenristekdikti!C8,0)</f>
        <v>0</v>
      </c>
      <c r="S11" s="31">
        <f>IF(SUM('Sub Jumlah Dana Kemenristekti'!Q7:AD7)&gt;0,('Sub Jumlah Dana Kemenristekti'!R7/SUM('Sub Jumlah Dana Kemenristekti'!Q7:AD7))*$C$3*Kemenristekdikti!C8,0)</f>
        <v>0</v>
      </c>
      <c r="T11" s="31">
        <f>IF(SUM('Sub Jumlah Dana Kemenristekti'!Q7:AD7)&gt;0,('Sub Jumlah Dana Kemenristekti'!S7/SUM('Sub Jumlah Dana Kemenristekti'!Q7:AD7))*$C$3*Kemenristekdikti!C8,0)</f>
        <v>0</v>
      </c>
      <c r="U11" s="31">
        <f>IF(SUM('Sub Jumlah Dana Kemenristekti'!Q7:AD7)&gt;0,('Sub Jumlah Dana Kemenristekti'!T7/SUM('Sub Jumlah Dana Kemenristekti'!Q7:AD7))*$C$3*Kemenristekdikti!C8,0)</f>
        <v>0</v>
      </c>
      <c r="V11" s="31">
        <f>IF(SUM('Sub Jumlah Dana Kemenristekti'!Q7:AD7)&gt;0,('Sub Jumlah Dana Kemenristekti'!U7/SUM('Sub Jumlah Dana Kemenristekti'!Q7:AD7))*$C$3*Kemenristekdikti!C8,0)</f>
        <v>0</v>
      </c>
      <c r="W11" s="31">
        <f>IF(SUM('Sub Jumlah Dana Kemenristekti'!Q7:AD7)&gt;0,('Sub Jumlah Dana Kemenristekti'!V7/SUM('Sub Jumlah Dana Kemenristekti'!Q7:AD7))*$C$3*Kemenristekdikti!C8,0)</f>
        <v>0</v>
      </c>
      <c r="X11" s="31">
        <f>IF(SUM('Sub Jumlah Dana Kemenristekti'!Q7:AD7)&gt;0,('Sub Jumlah Dana Kemenristekti'!W7/SUM('Sub Jumlah Dana Kemenristekti'!Q7:AD7))*$C$3*Kemenristekdikti!C8,0)</f>
        <v>0</v>
      </c>
      <c r="Y11" s="31">
        <f>IF(SUM('Sub Jumlah Dana Kemenristekti'!Q7:AD7)&gt;0,('Sub Jumlah Dana Kemenristekti'!X7/SUM('Sub Jumlah Dana Kemenristekti'!Q7:AD7))*$C$3*Kemenristekdikti!C8,0)</f>
        <v>7600000</v>
      </c>
      <c r="Z11" s="31">
        <f>IF(SUM('Sub Jumlah Dana Kemenristekti'!Q7:AD7)&gt;0,('Sub Jumlah Dana Kemenristekti'!Y7/SUM('Sub Jumlah Dana Kemenristekti'!Q7:AD7))*$C$3*Kemenristekdikti!C8,0)</f>
        <v>0</v>
      </c>
      <c r="AA11" s="31">
        <f>IF(SUM('Sub Jumlah Dana Kemenristekti'!Q7:AD7)&gt;0,('Sub Jumlah Dana Kemenristekti'!Z7/SUM('Sub Jumlah Dana Kemenristekti'!Q7:AD7))*$C$3*Kemenristekdikti!C8,0)</f>
        <v>0</v>
      </c>
      <c r="AB11" s="31">
        <f>IF(SUM('Sub Jumlah Dana Kemenristekti'!Q7:AD7)&gt;0,('Sub Jumlah Dana Kemenristekti'!AA7/SUM('Sub Jumlah Dana Kemenristekti'!Q7:AD7))*$C$3*Kemenristekdikti!C8,0)</f>
        <v>0</v>
      </c>
      <c r="AC11" s="31">
        <f>IF(SUM('Sub Jumlah Dana Kemenristekti'!Q7:AD7)&gt;0,('Sub Jumlah Dana Kemenristekti'!AB7/SUM('Sub Jumlah Dana Kemenristekti'!Q7:AD7))*$C$3*Kemenristekdikti!C8,0)</f>
        <v>0</v>
      </c>
      <c r="AD11" s="31">
        <f>IF(SUM('Sub Jumlah Dana Kemenristekti'!Q7:AD7)&gt;0,('Sub Jumlah Dana Kemenristekti'!AC7/SUM('Sub Jumlah Dana Kemenristekti'!Q7:AD7))*$C$3*Kemenristekdikti!C8,0)</f>
        <v>0</v>
      </c>
      <c r="AE11" s="31">
        <f>IF(SUM('Sub Jumlah Dana Kemenristekti'!Q7:AD7)&gt;0,('Sub Jumlah Dana Kemenristekti'!AD7/SUM('Sub Jumlah Dana Kemenristekti'!Q7:AD7))*$C$3*Kemenristekdikti!C8,0)</f>
        <v>0</v>
      </c>
    </row>
    <row r="12" spans="1:31" ht="45" x14ac:dyDescent="0.25">
      <c r="A12" s="65">
        <f t="shared" si="2"/>
        <v>6</v>
      </c>
      <c r="B12" s="3" t="str">
        <f>Kemenristekdikti!B9</f>
        <v>Di Eksperimen Perubahan Obstacle Segitiga Terpasang Sisi Returning Blade Terhadap Kinerja Darrieus Wind Turbine Tipe NACA 0015</v>
      </c>
      <c r="C12" s="32" t="str">
        <f>IF(SUM(D12:AE12)=Kemenristekdikti!C9,"Oke","Ada Kesalahan")</f>
        <v>Oke</v>
      </c>
      <c r="D12" s="31">
        <f>IF(AND('Sub Jumlah Dana Kemenristekti'!C8=1,SUM('Sub Jumlah Dana Kemenristekti'!Q8:AE8)&gt;0),Kemenristekdikti!C9*$C$2,IF(AND('Sub Jumlah Dana Kemenristekti'!C8=1,'Sub Jumlah Dana Kemenristekti'!Q8=0),Kemenristekdikti!C9,0))</f>
        <v>0</v>
      </c>
      <c r="E12" s="31">
        <f>IF(AND('Sub Jumlah Dana Kemenristekti'!D8=1,SUM('Sub Jumlah Dana Kemenristekti'!Q8:AE8)&gt;0),Kemenristekdikti!C9*$C$2,IF(AND('Sub Jumlah Dana Kemenristekti'!D8=1,'Sub Jumlah Dana Kemenristekti'!R8=0),Kemenristekdikti!C9,0))</f>
        <v>0</v>
      </c>
      <c r="F12" s="31">
        <f>IF(AND('Sub Jumlah Dana Kemenristekti'!E8=1,SUM('Sub Jumlah Dana Kemenristekti'!Q8:AE8)&gt;0),Kemenristekdikti!C9*$C$2,IF(AND('Sub Jumlah Dana Kemenristekti'!E8=1,'Sub Jumlah Dana Kemenristekti'!S8=0),Kemenristekdikti!C9,0))</f>
        <v>0</v>
      </c>
      <c r="G12" s="31">
        <f>IF(AND('Sub Jumlah Dana Kemenristekti'!F8=1,SUM('Sub Jumlah Dana Kemenristekti'!Q8:AE8)&gt;0),Kemenristekdikti!C9*$C$2,IF(AND('Sub Jumlah Dana Kemenristekti'!F8=1,'Sub Jumlah Dana Kemenristekti'!T8=0),Kemenristekdikti!C9,0))</f>
        <v>0</v>
      </c>
      <c r="H12" s="31">
        <f>IF(AND('Sub Jumlah Dana Kemenristekti'!G8=1,SUM('Sub Jumlah Dana Kemenristekti'!Q8:AE8)&gt;0),Kemenristekdikti!C9*$C$2,IF(AND('Sub Jumlah Dana Kemenristekti'!G8=1,'Sub Jumlah Dana Kemenristekti'!U8=0),Kemenristekdikti!C9,0))</f>
        <v>20000000</v>
      </c>
      <c r="I12" s="31">
        <f>IF(AND('Sub Jumlah Dana Kemenristekti'!H8=1,SUM('Sub Jumlah Dana Kemenristekti'!Q8:AE8)&gt;0),Kemenristekdikti!C9*$C$2,IF(AND('Sub Jumlah Dana Kemenristekti'!H8=1,'Sub Jumlah Dana Kemenristekti'!V8=0),Kemenristekdikti!C9,0))</f>
        <v>0</v>
      </c>
      <c r="J12" s="31">
        <f>IF(AND('Sub Jumlah Dana Kemenristekti'!I8=1,SUM('Sub Jumlah Dana Kemenristekti'!Q8:AE8)&gt;0),Kemenristekdikti!C9*$C$2,IF(AND('Sub Jumlah Dana Kemenristekti'!I8=1,'Sub Jumlah Dana Kemenristekti'!W8=0),Kemenristekdikti!C9,0))</f>
        <v>0</v>
      </c>
      <c r="K12" s="31">
        <f>IF(AND('Sub Jumlah Dana Kemenristekti'!J8=1,SUM('Sub Jumlah Dana Kemenristekti'!Q8:AE8)&gt;0),Kemenristekdikti!C9*$C$2,IF(AND('Sub Jumlah Dana Kemenristekti'!J8=1,'Sub Jumlah Dana Kemenristekti'!X8=0),Kemenristekdikti!C9,0))</f>
        <v>0</v>
      </c>
      <c r="L12" s="31">
        <f>IF(AND('Sub Jumlah Dana Kemenristekti'!K8=1,SUM('Sub Jumlah Dana Kemenristekti'!Q8:AE8)&gt;0),Kemenristekdikti!C9*$C$2,IF(AND('Sub Jumlah Dana Kemenristekti'!K8=1,'Sub Jumlah Dana Kemenristekti'!Y8=0),Kemenristekdikti!C9,0))</f>
        <v>0</v>
      </c>
      <c r="M12" s="31">
        <f>IF(AND('Sub Jumlah Dana Kemenristekti'!L8=1,SUM('Sub Jumlah Dana Kemenristekti'!Q8:AE8)&gt;0),Kemenristekdikti!C9*$C$2,IF(AND('Sub Jumlah Dana Kemenristekti'!L8=1,'Sub Jumlah Dana Kemenristekti'!Z8=0),Kemenristekdikti!C9,0))</f>
        <v>0</v>
      </c>
      <c r="N12" s="31">
        <f>IF(AND('Sub Jumlah Dana Kemenristekti'!M8=1,SUM('Sub Jumlah Dana Kemenristekti'!Q8:AE8)&gt;0),Kemenristekdikti!C9*$C$2,IF(AND('Sub Jumlah Dana Kemenristekti'!M8=1,'Sub Jumlah Dana Kemenristekti'!AA8=0),Kemenristekdikti!C9,0))</f>
        <v>0</v>
      </c>
      <c r="O12" s="31">
        <f>IF(AND('Sub Jumlah Dana Kemenristekti'!N8=1,SUM('Sub Jumlah Dana Kemenristekti'!Q8:AE8)&gt;0),Kemenristekdikti!C9*$C$2,IF(AND('Sub Jumlah Dana Kemenristekti'!N8=1,'Sub Jumlah Dana Kemenristekti'!AB8=0),Kemenristekdikti!C9,0))</f>
        <v>0</v>
      </c>
      <c r="P12" s="31">
        <f>IF(AND('Sub Jumlah Dana Kemenristekti'!O8=1,SUM('Sub Jumlah Dana Kemenristekti'!Q8:AE8)&gt;0),Kemenristekdikti!C9*$C$2,IF(AND('Sub Jumlah Dana Kemenristekti'!O8=1,'Sub Jumlah Dana Kemenristekti'!AC8=0),Kemenristekdikti!C9,0))</f>
        <v>0</v>
      </c>
      <c r="Q12" s="31">
        <f>IF(AND('Sub Jumlah Dana Kemenristekti'!P8=1,SUM('Sub Jumlah Dana Kemenristekti'!Q8:AE8)&gt;0),Kemenristekdikti!C9*$C$2,IF(AND('Sub Jumlah Dana Kemenristekti'!P8=1,'Sub Jumlah Dana Kemenristekti'!AD8=0),Kemenristekdikti!C9,0))</f>
        <v>0</v>
      </c>
      <c r="R12" s="31">
        <f>IF(SUM('Sub Jumlah Dana Kemenristekti'!Q8:AD8)&gt;0,('Sub Jumlah Dana Kemenristekti'!Q8/SUM('Sub Jumlah Dana Kemenristekti'!Q8:AD8))*$C$3*Kemenristekdikti!C9,0)</f>
        <v>0</v>
      </c>
      <c r="S12" s="31">
        <f>IF(SUM('Sub Jumlah Dana Kemenristekti'!Q8:AD8)&gt;0,('Sub Jumlah Dana Kemenristekti'!R8/SUM('Sub Jumlah Dana Kemenristekti'!Q8:AD8))*$C$3*Kemenristekdikti!C9,0)</f>
        <v>0</v>
      </c>
      <c r="T12" s="31">
        <f>IF(SUM('Sub Jumlah Dana Kemenristekti'!Q8:AD8)&gt;0,('Sub Jumlah Dana Kemenristekti'!S8/SUM('Sub Jumlah Dana Kemenristekti'!Q8:AD8))*$C$3*Kemenristekdikti!C9,0)</f>
        <v>0</v>
      </c>
      <c r="U12" s="31">
        <f>IF(SUM('Sub Jumlah Dana Kemenristekti'!Q8:AD8)&gt;0,('Sub Jumlah Dana Kemenristekti'!T8/SUM('Sub Jumlah Dana Kemenristekti'!Q8:AD8))*$C$3*Kemenristekdikti!C9,0)</f>
        <v>0</v>
      </c>
      <c r="V12" s="31">
        <f>IF(SUM('Sub Jumlah Dana Kemenristekti'!Q8:AD8)&gt;0,('Sub Jumlah Dana Kemenristekti'!U8/SUM('Sub Jumlah Dana Kemenristekti'!Q8:AD8))*$C$3*Kemenristekdikti!C9,0)</f>
        <v>0</v>
      </c>
      <c r="W12" s="31">
        <f>IF(SUM('Sub Jumlah Dana Kemenristekti'!Q8:AD8)&gt;0,('Sub Jumlah Dana Kemenristekti'!V8/SUM('Sub Jumlah Dana Kemenristekti'!Q8:AD8))*$C$3*Kemenristekdikti!C9,0)</f>
        <v>0</v>
      </c>
      <c r="X12" s="31">
        <f>IF(SUM('Sub Jumlah Dana Kemenristekti'!Q8:AD8)&gt;0,('Sub Jumlah Dana Kemenristekti'!W8/SUM('Sub Jumlah Dana Kemenristekti'!Q8:AD8))*$C$3*Kemenristekdikti!C9,0)</f>
        <v>0</v>
      </c>
      <c r="Y12" s="31">
        <f>IF(SUM('Sub Jumlah Dana Kemenristekti'!Q8:AD8)&gt;0,('Sub Jumlah Dana Kemenristekti'!X8/SUM('Sub Jumlah Dana Kemenristekti'!Q8:AD8))*$C$3*Kemenristekdikti!C9,0)</f>
        <v>0</v>
      </c>
      <c r="Z12" s="31">
        <f>IF(SUM('Sub Jumlah Dana Kemenristekti'!Q8:AD8)&gt;0,('Sub Jumlah Dana Kemenristekti'!Y8/SUM('Sub Jumlah Dana Kemenristekti'!Q8:AD8))*$C$3*Kemenristekdikti!C9,0)</f>
        <v>0</v>
      </c>
      <c r="AA12" s="31">
        <f>IF(SUM('Sub Jumlah Dana Kemenristekti'!Q8:AD8)&gt;0,('Sub Jumlah Dana Kemenristekti'!Z8/SUM('Sub Jumlah Dana Kemenristekti'!Q8:AD8))*$C$3*Kemenristekdikti!C9,0)</f>
        <v>0</v>
      </c>
      <c r="AB12" s="31">
        <f>IF(SUM('Sub Jumlah Dana Kemenristekti'!Q8:AD8)&gt;0,('Sub Jumlah Dana Kemenristekti'!AA8/SUM('Sub Jumlah Dana Kemenristekti'!Q8:AD8))*$C$3*Kemenristekdikti!C9,0)</f>
        <v>0</v>
      </c>
      <c r="AC12" s="31">
        <f>IF(SUM('Sub Jumlah Dana Kemenristekti'!Q8:AD8)&gt;0,('Sub Jumlah Dana Kemenristekti'!AB8/SUM('Sub Jumlah Dana Kemenristekti'!Q8:AD8))*$C$3*Kemenristekdikti!C9,0)</f>
        <v>0</v>
      </c>
      <c r="AD12" s="31">
        <f>IF(SUM('Sub Jumlah Dana Kemenristekti'!Q8:AD8)&gt;0,('Sub Jumlah Dana Kemenristekti'!AC8/SUM('Sub Jumlah Dana Kemenristekti'!Q8:AD8))*$C$3*Kemenristekdikti!C9,0)</f>
        <v>0</v>
      </c>
      <c r="AE12" s="31">
        <f>IF(SUM('Sub Jumlah Dana Kemenristekti'!Q8:AD8)&gt;0,('Sub Jumlah Dana Kemenristekti'!AD8/SUM('Sub Jumlah Dana Kemenristekti'!Q8:AD8))*$C$3*Kemenristekdikti!C9,0)</f>
        <v>0</v>
      </c>
    </row>
    <row r="13" spans="1:31" ht="45" x14ac:dyDescent="0.25">
      <c r="A13" s="65">
        <f t="shared" si="2"/>
        <v>7</v>
      </c>
      <c r="B13" s="3" t="str">
        <f>Kemenristekdikti!B10</f>
        <v>Pemanfaatan Ekstrak Nikotin Daun Tembakau Sebagai Green Corrosion Inhibitor Baja Karbon Pada Lingkungan Asam</v>
      </c>
      <c r="C13" s="32" t="str">
        <f>IF(SUM(D13:AE13)=Kemenristekdikti!C10,"Oke","Ada Kesalahan")</f>
        <v>Oke</v>
      </c>
      <c r="D13" s="31">
        <f>IF(AND('Sub Jumlah Dana Kemenristekti'!C9=1,SUM('Sub Jumlah Dana Kemenristekti'!Q9:AE9)&gt;0),Kemenristekdikti!C10*$C$2,IF(AND('Sub Jumlah Dana Kemenristekti'!C9=1,'Sub Jumlah Dana Kemenristekti'!Q9=0),Kemenristekdikti!C10,0))</f>
        <v>0</v>
      </c>
      <c r="E13" s="31">
        <f>IF(AND('Sub Jumlah Dana Kemenristekti'!D9=1,SUM('Sub Jumlah Dana Kemenristekti'!Q9:AE9)&gt;0),Kemenristekdikti!C10*$C$2,IF(AND('Sub Jumlah Dana Kemenristekti'!D9=1,'Sub Jumlah Dana Kemenristekti'!R9=0),Kemenristekdikti!C10,0))</f>
        <v>0</v>
      </c>
      <c r="F13" s="31">
        <f>IF(AND('Sub Jumlah Dana Kemenristekti'!E9=1,SUM('Sub Jumlah Dana Kemenristekti'!Q9:AE9)&gt;0),Kemenristekdikti!C10*$C$2,IF(AND('Sub Jumlah Dana Kemenristekti'!E9=1,'Sub Jumlah Dana Kemenristekti'!S9=0),Kemenristekdikti!C10,0))</f>
        <v>0</v>
      </c>
      <c r="G13" s="31">
        <f>IF(AND('Sub Jumlah Dana Kemenristekti'!F9=1,SUM('Sub Jumlah Dana Kemenristekti'!Q9:AE9)&gt;0),Kemenristekdikti!C10*$C$2,IF(AND('Sub Jumlah Dana Kemenristekti'!F9=1,'Sub Jumlah Dana Kemenristekti'!T9=0),Kemenristekdikti!C10,0))</f>
        <v>0</v>
      </c>
      <c r="H13" s="31">
        <f>IF(AND('Sub Jumlah Dana Kemenristekti'!G9=1,SUM('Sub Jumlah Dana Kemenristekti'!Q9:AE9)&gt;0),Kemenristekdikti!C10*$C$2,IF(AND('Sub Jumlah Dana Kemenristekti'!G9=1,'Sub Jumlah Dana Kemenristekti'!U9=0),Kemenristekdikti!C10,0))</f>
        <v>0</v>
      </c>
      <c r="I13" s="31">
        <f>IF(AND('Sub Jumlah Dana Kemenristekti'!H9=1,SUM('Sub Jumlah Dana Kemenristekti'!Q9:AE9)&gt;0),Kemenristekdikti!C10*$C$2,IF(AND('Sub Jumlah Dana Kemenristekti'!H9=1,'Sub Jumlah Dana Kemenristekti'!V9=0),Kemenristekdikti!C10,0))</f>
        <v>0</v>
      </c>
      <c r="J13" s="31">
        <f>IF(AND('Sub Jumlah Dana Kemenristekti'!I9=1,SUM('Sub Jumlah Dana Kemenristekti'!Q9:AE9)&gt;0),Kemenristekdikti!C10*$C$2,IF(AND('Sub Jumlah Dana Kemenristekti'!I9=1,'Sub Jumlah Dana Kemenristekti'!W9=0),Kemenristekdikti!C10,0))</f>
        <v>0</v>
      </c>
      <c r="K13" s="31">
        <f>IF(AND('Sub Jumlah Dana Kemenristekti'!J9=1,SUM('Sub Jumlah Dana Kemenristekti'!Q9:AE9)&gt;0),Kemenristekdikti!C10*$C$2,IF(AND('Sub Jumlah Dana Kemenristekti'!J9=1,'Sub Jumlah Dana Kemenristekti'!X9=0),Kemenristekdikti!C10,0))</f>
        <v>0</v>
      </c>
      <c r="L13" s="31">
        <f>IF(AND('Sub Jumlah Dana Kemenristekti'!K9=1,SUM('Sub Jumlah Dana Kemenristekti'!Q9:AE9)&gt;0),Kemenristekdikti!C10*$C$2,IF(AND('Sub Jumlah Dana Kemenristekti'!K9=1,'Sub Jumlah Dana Kemenristekti'!Y9=0),Kemenristekdikti!C10,0))</f>
        <v>0</v>
      </c>
      <c r="M13" s="31">
        <f>IF(AND('Sub Jumlah Dana Kemenristekti'!L9=1,SUM('Sub Jumlah Dana Kemenristekti'!Q9:AE9)&gt;0),Kemenristekdikti!C10*$C$2,IF(AND('Sub Jumlah Dana Kemenristekti'!L9=1,'Sub Jumlah Dana Kemenristekti'!Z9=0),Kemenristekdikti!C10,0))</f>
        <v>0</v>
      </c>
      <c r="N13" s="31">
        <f>IF(AND('Sub Jumlah Dana Kemenristekti'!M9=1,SUM('Sub Jumlah Dana Kemenristekti'!Q9:AE9)&gt;0),Kemenristekdikti!C10*$C$2,IF(AND('Sub Jumlah Dana Kemenristekti'!M9=1,'Sub Jumlah Dana Kemenristekti'!AA9=0),Kemenristekdikti!C10,0))</f>
        <v>0</v>
      </c>
      <c r="O13" s="31">
        <f>IF(AND('Sub Jumlah Dana Kemenristekti'!N9=1,SUM('Sub Jumlah Dana Kemenristekti'!Q9:AE9)&gt;0),Kemenristekdikti!C10*$C$2,IF(AND('Sub Jumlah Dana Kemenristekti'!N9=1,'Sub Jumlah Dana Kemenristekti'!AB9=0),Kemenristekdikti!C10,0))</f>
        <v>10200000</v>
      </c>
      <c r="P13" s="31">
        <f>IF(AND('Sub Jumlah Dana Kemenristekti'!O9=1,SUM('Sub Jumlah Dana Kemenristekti'!Q9:AE9)&gt;0),Kemenristekdikti!C10*$C$2,IF(AND('Sub Jumlah Dana Kemenristekti'!O9=1,'Sub Jumlah Dana Kemenristekti'!AC9=0),Kemenristekdikti!C10,0))</f>
        <v>0</v>
      </c>
      <c r="Q13" s="31">
        <f>IF(AND('Sub Jumlah Dana Kemenristekti'!P9=1,SUM('Sub Jumlah Dana Kemenristekti'!Q9:AE9)&gt;0),Kemenristekdikti!C10*$C$2,IF(AND('Sub Jumlah Dana Kemenristekti'!P9=1,'Sub Jumlah Dana Kemenristekti'!AD9=0),Kemenristekdikti!C10,0))</f>
        <v>0</v>
      </c>
      <c r="R13" s="31">
        <f>IF(SUM('Sub Jumlah Dana Kemenristekti'!Q9:AD9)&gt;0,('Sub Jumlah Dana Kemenristekti'!Q9/SUM('Sub Jumlah Dana Kemenristekti'!Q9:AD9))*$C$3*Kemenristekdikti!C10,0)</f>
        <v>0</v>
      </c>
      <c r="S13" s="31">
        <f>IF(SUM('Sub Jumlah Dana Kemenristekti'!Q9:AD9)&gt;0,('Sub Jumlah Dana Kemenristekti'!R9/SUM('Sub Jumlah Dana Kemenristekti'!Q9:AD9))*$C$3*Kemenristekdikti!C10,0)</f>
        <v>0</v>
      </c>
      <c r="T13" s="31">
        <f>IF(SUM('Sub Jumlah Dana Kemenristekti'!Q9:AD9)&gt;0,('Sub Jumlah Dana Kemenristekti'!S9/SUM('Sub Jumlah Dana Kemenristekti'!Q9:AD9))*$C$3*Kemenristekdikti!C10,0)</f>
        <v>0</v>
      </c>
      <c r="U13" s="31">
        <f>IF(SUM('Sub Jumlah Dana Kemenristekti'!Q9:AD9)&gt;0,('Sub Jumlah Dana Kemenristekti'!T9/SUM('Sub Jumlah Dana Kemenristekti'!Q9:AD9))*$C$3*Kemenristekdikti!C10,0)</f>
        <v>0</v>
      </c>
      <c r="V13" s="31">
        <f>IF(SUM('Sub Jumlah Dana Kemenristekti'!Q9:AD9)&gt;0,('Sub Jumlah Dana Kemenristekti'!U9/SUM('Sub Jumlah Dana Kemenristekti'!Q9:AD9))*$C$3*Kemenristekdikti!C10,0)</f>
        <v>0</v>
      </c>
      <c r="W13" s="31">
        <f>IF(SUM('Sub Jumlah Dana Kemenristekti'!Q9:AD9)&gt;0,('Sub Jumlah Dana Kemenristekti'!V9/SUM('Sub Jumlah Dana Kemenristekti'!Q9:AD9))*$C$3*Kemenristekdikti!C10,0)</f>
        <v>0</v>
      </c>
      <c r="X13" s="31">
        <f>IF(SUM('Sub Jumlah Dana Kemenristekti'!Q9:AD9)&gt;0,('Sub Jumlah Dana Kemenristekti'!W9/SUM('Sub Jumlah Dana Kemenristekti'!Q9:AD9))*$C$3*Kemenristekdikti!C10,0)</f>
        <v>0</v>
      </c>
      <c r="Y13" s="31">
        <f>IF(SUM('Sub Jumlah Dana Kemenristekti'!Q9:AD9)&gt;0,('Sub Jumlah Dana Kemenristekti'!X9/SUM('Sub Jumlah Dana Kemenristekti'!Q9:AD9))*$C$3*Kemenristekdikti!C10,0)</f>
        <v>0</v>
      </c>
      <c r="Z13" s="31">
        <f>IF(SUM('Sub Jumlah Dana Kemenristekti'!Q9:AD9)&gt;0,('Sub Jumlah Dana Kemenristekti'!Y9/SUM('Sub Jumlah Dana Kemenristekti'!Q9:AD9))*$C$3*Kemenristekdikti!C10,0)</f>
        <v>0</v>
      </c>
      <c r="AA13" s="31">
        <f>IF(SUM('Sub Jumlah Dana Kemenristekti'!Q9:AD9)&gt;0,('Sub Jumlah Dana Kemenristekti'!Z9/SUM('Sub Jumlah Dana Kemenristekti'!Q9:AD9))*$C$3*Kemenristekdikti!C10,0)</f>
        <v>0</v>
      </c>
      <c r="AB13" s="31">
        <f>IF(SUM('Sub Jumlah Dana Kemenristekti'!Q9:AD9)&gt;0,('Sub Jumlah Dana Kemenristekti'!AA9/SUM('Sub Jumlah Dana Kemenristekti'!Q9:AD9))*$C$3*Kemenristekdikti!C10,0)</f>
        <v>6800000</v>
      </c>
      <c r="AC13" s="31">
        <f>IF(SUM('Sub Jumlah Dana Kemenristekti'!Q9:AD9)&gt;0,('Sub Jumlah Dana Kemenristekti'!AB9/SUM('Sub Jumlah Dana Kemenristekti'!Q9:AD9))*$C$3*Kemenristekdikti!C10,0)</f>
        <v>0</v>
      </c>
      <c r="AD13" s="31">
        <f>IF(SUM('Sub Jumlah Dana Kemenristekti'!Q9:AD9)&gt;0,('Sub Jumlah Dana Kemenristekti'!AC9/SUM('Sub Jumlah Dana Kemenristekti'!Q9:AD9))*$C$3*Kemenristekdikti!C10,0)</f>
        <v>0</v>
      </c>
      <c r="AE13" s="31">
        <f>IF(SUM('Sub Jumlah Dana Kemenristekti'!Q9:AD9)&gt;0,('Sub Jumlah Dana Kemenristekti'!AD9/SUM('Sub Jumlah Dana Kemenristekti'!Q9:AD9))*$C$3*Kemenristekdikti!C10,0)</f>
        <v>0</v>
      </c>
    </row>
    <row r="14" spans="1:31" ht="45" x14ac:dyDescent="0.25">
      <c r="A14" s="65">
        <f t="shared" si="2"/>
        <v>8</v>
      </c>
      <c r="B14" s="3" t="str">
        <f>Kemenristekdikti!B11</f>
        <v>Analisis Pengaruh Parameter Proses Pada Penggerindaan Baja Perkakas Untuk Komponen Permesinan Sistem Penggerak Kapal</v>
      </c>
      <c r="C14" s="32" t="str">
        <f>IF(SUM(D14:AE14)=Kemenristekdikti!C11,"Oke","Ada Kesalahan")</f>
        <v>Oke</v>
      </c>
      <c r="D14" s="31">
        <f>IF(AND('Sub Jumlah Dana Kemenristekti'!C10=1,SUM('Sub Jumlah Dana Kemenristekti'!Q10:AE10)&gt;0),Kemenristekdikti!C11*$C$2,IF(AND('Sub Jumlah Dana Kemenristekti'!C10=1,'Sub Jumlah Dana Kemenristekti'!Q10=0),Kemenristekdikti!C11,0))</f>
        <v>0</v>
      </c>
      <c r="E14" s="31">
        <f>IF(AND('Sub Jumlah Dana Kemenristekti'!D10=1,SUM('Sub Jumlah Dana Kemenristekti'!Q10:AE10)&gt;0),Kemenristekdikti!C11*$C$2,IF(AND('Sub Jumlah Dana Kemenristekti'!D10=1,'Sub Jumlah Dana Kemenristekti'!R10=0),Kemenristekdikti!C11,0))</f>
        <v>0</v>
      </c>
      <c r="F14" s="31">
        <f>IF(AND('Sub Jumlah Dana Kemenristekti'!E10=1,SUM('Sub Jumlah Dana Kemenristekti'!Q10:AE10)&gt;0),Kemenristekdikti!C11*$C$2,IF(AND('Sub Jumlah Dana Kemenristekti'!E10=1,'Sub Jumlah Dana Kemenristekti'!S10=0),Kemenristekdikti!C11,0))</f>
        <v>0</v>
      </c>
      <c r="G14" s="31">
        <f>IF(AND('Sub Jumlah Dana Kemenristekti'!F10=1,SUM('Sub Jumlah Dana Kemenristekti'!Q10:AE10)&gt;0),Kemenristekdikti!C11*$C$2,IF(AND('Sub Jumlah Dana Kemenristekti'!F10=1,'Sub Jumlah Dana Kemenristekti'!T10=0),Kemenristekdikti!C11,0))</f>
        <v>0</v>
      </c>
      <c r="H14" s="31">
        <f>IF(AND('Sub Jumlah Dana Kemenristekti'!G10=1,SUM('Sub Jumlah Dana Kemenristekti'!Q10:AE10)&gt;0),Kemenristekdikti!C11*$C$2,IF(AND('Sub Jumlah Dana Kemenristekti'!G10=1,'Sub Jumlah Dana Kemenristekti'!U10=0),Kemenristekdikti!C11,0))</f>
        <v>0</v>
      </c>
      <c r="I14" s="31">
        <f>IF(AND('Sub Jumlah Dana Kemenristekti'!H10=1,SUM('Sub Jumlah Dana Kemenristekti'!Q10:AE10)&gt;0),Kemenristekdikti!C11*$C$2,IF(AND('Sub Jumlah Dana Kemenristekti'!H10=1,'Sub Jumlah Dana Kemenristekti'!V10=0),Kemenristekdikti!C11,0))</f>
        <v>0</v>
      </c>
      <c r="J14" s="31">
        <f>IF(AND('Sub Jumlah Dana Kemenristekti'!I10=1,SUM('Sub Jumlah Dana Kemenristekti'!Q10:AE10)&gt;0),Kemenristekdikti!C11*$C$2,IF(AND('Sub Jumlah Dana Kemenristekti'!I10=1,'Sub Jumlah Dana Kemenristekti'!W10=0),Kemenristekdikti!C11,0))</f>
        <v>0</v>
      </c>
      <c r="K14" s="31">
        <f>IF(AND('Sub Jumlah Dana Kemenristekti'!J10=1,SUM('Sub Jumlah Dana Kemenristekti'!Q10:AE10)&gt;0),Kemenristekdikti!C11*$C$2,IF(AND('Sub Jumlah Dana Kemenristekti'!J10=1,'Sub Jumlah Dana Kemenristekti'!X10=0),Kemenristekdikti!C11,0))</f>
        <v>0</v>
      </c>
      <c r="L14" s="31">
        <f>IF(AND('Sub Jumlah Dana Kemenristekti'!K10=1,SUM('Sub Jumlah Dana Kemenristekti'!Q10:AE10)&gt;0),Kemenristekdikti!C11*$C$2,IF(AND('Sub Jumlah Dana Kemenristekti'!K10=1,'Sub Jumlah Dana Kemenristekti'!Y10=0),Kemenristekdikti!C11,0))</f>
        <v>0</v>
      </c>
      <c r="M14" s="31">
        <f>IF(AND('Sub Jumlah Dana Kemenristekti'!L10=1,SUM('Sub Jumlah Dana Kemenristekti'!Q10:AE10)&gt;0),Kemenristekdikti!C11*$C$2,IF(AND('Sub Jumlah Dana Kemenristekti'!L10=1,'Sub Jumlah Dana Kemenristekti'!Z10=0),Kemenristekdikti!C11,0))</f>
        <v>0</v>
      </c>
      <c r="N14" s="31">
        <f>IF(AND('Sub Jumlah Dana Kemenristekti'!M10=1,SUM('Sub Jumlah Dana Kemenristekti'!Q10:AE10)&gt;0),Kemenristekdikti!C11*$C$2,IF(AND('Sub Jumlah Dana Kemenristekti'!M10=1,'Sub Jumlah Dana Kemenristekti'!AA10=0),Kemenristekdikti!C11,0))</f>
        <v>0</v>
      </c>
      <c r="O14" s="31">
        <f>IF(AND('Sub Jumlah Dana Kemenristekti'!N10=1,SUM('Sub Jumlah Dana Kemenristekti'!Q10:AE10)&gt;0),Kemenristekdikti!C11*$C$2,IF(AND('Sub Jumlah Dana Kemenristekti'!N10=1,'Sub Jumlah Dana Kemenristekti'!AB10=0),Kemenristekdikti!C11,0))</f>
        <v>0</v>
      </c>
      <c r="P14" s="31">
        <f>IF(AND('Sub Jumlah Dana Kemenristekti'!O10=1,SUM('Sub Jumlah Dana Kemenristekti'!Q10:AE10)&gt;0),Kemenristekdikti!C11*$C$2,IF(AND('Sub Jumlah Dana Kemenristekti'!O10=1,'Sub Jumlah Dana Kemenristekti'!AC10=0),Kemenristekdikti!C11,0))</f>
        <v>12000000</v>
      </c>
      <c r="Q14" s="31">
        <f>IF(AND('Sub Jumlah Dana Kemenristekti'!P10=1,SUM('Sub Jumlah Dana Kemenristekti'!Q10:AE10)&gt;0),Kemenristekdikti!C11*$C$2,IF(AND('Sub Jumlah Dana Kemenristekti'!P10=1,'Sub Jumlah Dana Kemenristekti'!AD10=0),Kemenristekdikti!C11,0))</f>
        <v>0</v>
      </c>
      <c r="R14" s="31">
        <f>IF(SUM('Sub Jumlah Dana Kemenristekti'!Q10:AD10)&gt;0,('Sub Jumlah Dana Kemenristekti'!Q10/SUM('Sub Jumlah Dana Kemenristekti'!Q10:AD10))*$C$3*Kemenristekdikti!C11,0)</f>
        <v>0</v>
      </c>
      <c r="S14" s="31">
        <f>IF(SUM('Sub Jumlah Dana Kemenristekti'!Q10:AD10)&gt;0,('Sub Jumlah Dana Kemenristekti'!R10/SUM('Sub Jumlah Dana Kemenristekti'!Q10:AD10))*$C$3*Kemenristekdikti!C11,0)</f>
        <v>0</v>
      </c>
      <c r="T14" s="31">
        <f>IF(SUM('Sub Jumlah Dana Kemenristekti'!Q10:AD10)&gt;0,('Sub Jumlah Dana Kemenristekti'!S10/SUM('Sub Jumlah Dana Kemenristekti'!Q10:AD10))*$C$3*Kemenristekdikti!C11,0)</f>
        <v>0</v>
      </c>
      <c r="U14" s="31">
        <f>IF(SUM('Sub Jumlah Dana Kemenristekti'!Q10:AD10)&gt;0,('Sub Jumlah Dana Kemenristekti'!T10/SUM('Sub Jumlah Dana Kemenristekti'!Q10:AD10))*$C$3*Kemenristekdikti!C11,0)</f>
        <v>0</v>
      </c>
      <c r="V14" s="31">
        <f>IF(SUM('Sub Jumlah Dana Kemenristekti'!Q10:AD10)&gt;0,('Sub Jumlah Dana Kemenristekti'!U10/SUM('Sub Jumlah Dana Kemenristekti'!Q10:AD10))*$C$3*Kemenristekdikti!C11,0)</f>
        <v>0</v>
      </c>
      <c r="W14" s="31">
        <f>IF(SUM('Sub Jumlah Dana Kemenristekti'!Q10:AD10)&gt;0,('Sub Jumlah Dana Kemenristekti'!V10/SUM('Sub Jumlah Dana Kemenristekti'!Q10:AD10))*$C$3*Kemenristekdikti!C11,0)</f>
        <v>0</v>
      </c>
      <c r="X14" s="31">
        <f>IF(SUM('Sub Jumlah Dana Kemenristekti'!Q10:AD10)&gt;0,('Sub Jumlah Dana Kemenristekti'!W10/SUM('Sub Jumlah Dana Kemenristekti'!Q10:AD10))*$C$3*Kemenristekdikti!C11,0)</f>
        <v>0</v>
      </c>
      <c r="Y14" s="31">
        <f>IF(SUM('Sub Jumlah Dana Kemenristekti'!Q10:AD10)&gt;0,('Sub Jumlah Dana Kemenristekti'!X10/SUM('Sub Jumlah Dana Kemenristekti'!Q10:AD10))*$C$3*Kemenristekdikti!C11,0)</f>
        <v>0</v>
      </c>
      <c r="Z14" s="31">
        <f>IF(SUM('Sub Jumlah Dana Kemenristekti'!Q10:AD10)&gt;0,('Sub Jumlah Dana Kemenristekti'!Y10/SUM('Sub Jumlah Dana Kemenristekti'!Q10:AD10))*$C$3*Kemenristekdikti!C11,0)</f>
        <v>0</v>
      </c>
      <c r="AA14" s="31">
        <f>IF(SUM('Sub Jumlah Dana Kemenristekti'!Q10:AD10)&gt;0,('Sub Jumlah Dana Kemenristekti'!Z10/SUM('Sub Jumlah Dana Kemenristekti'!Q10:AD10))*$C$3*Kemenristekdikti!C11,0)</f>
        <v>0</v>
      </c>
      <c r="AB14" s="31">
        <f>IF(SUM('Sub Jumlah Dana Kemenristekti'!Q10:AD10)&gt;0,('Sub Jumlah Dana Kemenristekti'!AA10/SUM('Sub Jumlah Dana Kemenristekti'!Q10:AD10))*$C$3*Kemenristekdikti!C11,0)</f>
        <v>0</v>
      </c>
      <c r="AC14" s="31">
        <f>IF(SUM('Sub Jumlah Dana Kemenristekti'!Q10:AD10)&gt;0,('Sub Jumlah Dana Kemenristekti'!AB10/SUM('Sub Jumlah Dana Kemenristekti'!Q10:AD10))*$C$3*Kemenristekdikti!C11,0)</f>
        <v>0</v>
      </c>
      <c r="AD14" s="31">
        <f>IF(SUM('Sub Jumlah Dana Kemenristekti'!Q10:AD10)&gt;0,('Sub Jumlah Dana Kemenristekti'!AC10/SUM('Sub Jumlah Dana Kemenristekti'!Q10:AD10))*$C$3*Kemenristekdikti!C11,0)</f>
        <v>8000000</v>
      </c>
      <c r="AE14" s="31">
        <f>IF(SUM('Sub Jumlah Dana Kemenristekti'!Q10:AD10)&gt;0,('Sub Jumlah Dana Kemenristekti'!AD10/SUM('Sub Jumlah Dana Kemenristekti'!Q10:AD10))*$C$3*Kemenristekdikti!C11,0)</f>
        <v>0</v>
      </c>
    </row>
    <row r="15" spans="1:31" ht="45" x14ac:dyDescent="0.25">
      <c r="A15" s="65">
        <f t="shared" si="2"/>
        <v>9</v>
      </c>
      <c r="B15" s="3" t="str">
        <f>Kemenristekdikti!B12</f>
        <v>Pembuatan Peredam Radiasi Gelombang Mikro Menggunakan Limbah Pertanian Padi (Sekam) Untuk Mendukung Teknologi Ramah Lingkungan</v>
      </c>
      <c r="C15" s="32" t="str">
        <f>IF(SUM(D15:AE15)=Kemenristekdikti!C12,"Oke","Ada Kesalahan")</f>
        <v>Oke</v>
      </c>
      <c r="D15" s="31">
        <f>IF(AND('Sub Jumlah Dana Kemenristekti'!C11=1,SUM('Sub Jumlah Dana Kemenristekti'!Q11:AE11)&gt;0),Kemenristekdikti!C12*$C$2,IF(AND('Sub Jumlah Dana Kemenristekti'!C11=1,'Sub Jumlah Dana Kemenristekti'!Q11=0),Kemenristekdikti!C12,0))</f>
        <v>0</v>
      </c>
      <c r="E15" s="31">
        <f>IF(AND('Sub Jumlah Dana Kemenristekti'!D11=1,SUM('Sub Jumlah Dana Kemenristekti'!Q11:AE11)&gt;0),Kemenristekdikti!C12*$C$2,IF(AND('Sub Jumlah Dana Kemenristekti'!D11=1,'Sub Jumlah Dana Kemenristekti'!R11=0),Kemenristekdikti!C12,0))</f>
        <v>0</v>
      </c>
      <c r="F15" s="31">
        <f>IF(AND('Sub Jumlah Dana Kemenristekti'!E11=1,SUM('Sub Jumlah Dana Kemenristekti'!Q11:AE11)&gt;0),Kemenristekdikti!C12*$C$2,IF(AND('Sub Jumlah Dana Kemenristekti'!E11=1,'Sub Jumlah Dana Kemenristekti'!S11=0),Kemenristekdikti!C12,0))</f>
        <v>0</v>
      </c>
      <c r="G15" s="31">
        <f>IF(AND('Sub Jumlah Dana Kemenristekti'!F11=1,SUM('Sub Jumlah Dana Kemenristekti'!Q11:AE11)&gt;0),Kemenristekdikti!C12*$C$2,IF(AND('Sub Jumlah Dana Kemenristekti'!F11=1,'Sub Jumlah Dana Kemenristekti'!T11=0),Kemenristekdikti!C12,0))</f>
        <v>0</v>
      </c>
      <c r="H15" s="31">
        <f>IF(AND('Sub Jumlah Dana Kemenristekti'!G11=1,SUM('Sub Jumlah Dana Kemenristekti'!Q11:AE11)&gt;0),Kemenristekdikti!C12*$C$2,IF(AND('Sub Jumlah Dana Kemenristekti'!G11=1,'Sub Jumlah Dana Kemenristekti'!U11=0),Kemenristekdikti!C12,0))</f>
        <v>0</v>
      </c>
      <c r="I15" s="31">
        <f>IF(AND('Sub Jumlah Dana Kemenristekti'!H11=1,SUM('Sub Jumlah Dana Kemenristekti'!Q11:AE11)&gt;0),Kemenristekdikti!C12*$C$2,IF(AND('Sub Jumlah Dana Kemenristekti'!H11=1,'Sub Jumlah Dana Kemenristekti'!V11=0),Kemenristekdikti!C12,0))</f>
        <v>0</v>
      </c>
      <c r="J15" s="31">
        <f>IF(AND('Sub Jumlah Dana Kemenristekti'!I11=1,SUM('Sub Jumlah Dana Kemenristekti'!Q11:AE11)&gt;0),Kemenristekdikti!C12*$C$2,IF(AND('Sub Jumlah Dana Kemenristekti'!I11=1,'Sub Jumlah Dana Kemenristekti'!W11=0),Kemenristekdikti!C12,0))</f>
        <v>0</v>
      </c>
      <c r="K15" s="31">
        <f>IF(AND('Sub Jumlah Dana Kemenristekti'!J11=1,SUM('Sub Jumlah Dana Kemenristekti'!Q11:AE11)&gt;0),Kemenristekdikti!C12*$C$2,IF(AND('Sub Jumlah Dana Kemenristekti'!J11=1,'Sub Jumlah Dana Kemenristekti'!X11=0),Kemenristekdikti!C12,0))</f>
        <v>0</v>
      </c>
      <c r="L15" s="31">
        <f>IF(AND('Sub Jumlah Dana Kemenristekti'!K11=1,SUM('Sub Jumlah Dana Kemenristekti'!Q11:AE11)&gt;0),Kemenristekdikti!C12*$C$2,IF(AND('Sub Jumlah Dana Kemenristekti'!K11=1,'Sub Jumlah Dana Kemenristekti'!Y11=0),Kemenristekdikti!C12,0))</f>
        <v>174000000</v>
      </c>
      <c r="M15" s="31">
        <f>IF(AND('Sub Jumlah Dana Kemenristekti'!L11=1,SUM('Sub Jumlah Dana Kemenristekti'!Q11:AE11)&gt;0),Kemenristekdikti!C12*$C$2,IF(AND('Sub Jumlah Dana Kemenristekti'!L11=1,'Sub Jumlah Dana Kemenristekti'!Z11=0),Kemenristekdikti!C12,0))</f>
        <v>0</v>
      </c>
      <c r="N15" s="31">
        <f>IF(AND('Sub Jumlah Dana Kemenristekti'!M11=1,SUM('Sub Jumlah Dana Kemenristekti'!Q11:AE11)&gt;0),Kemenristekdikti!C12*$C$2,IF(AND('Sub Jumlah Dana Kemenristekti'!M11=1,'Sub Jumlah Dana Kemenristekti'!AA11=0),Kemenristekdikti!C12,0))</f>
        <v>0</v>
      </c>
      <c r="O15" s="31">
        <f>IF(AND('Sub Jumlah Dana Kemenristekti'!N11=1,SUM('Sub Jumlah Dana Kemenristekti'!Q11:AE11)&gt;0),Kemenristekdikti!C12*$C$2,IF(AND('Sub Jumlah Dana Kemenristekti'!N11=1,'Sub Jumlah Dana Kemenristekti'!AB11=0),Kemenristekdikti!C12,0))</f>
        <v>0</v>
      </c>
      <c r="P15" s="31">
        <f>IF(AND('Sub Jumlah Dana Kemenristekti'!O11=1,SUM('Sub Jumlah Dana Kemenristekti'!Q11:AE11)&gt;0),Kemenristekdikti!C12*$C$2,IF(AND('Sub Jumlah Dana Kemenristekti'!O11=1,'Sub Jumlah Dana Kemenristekti'!AC11=0),Kemenristekdikti!C12,0))</f>
        <v>0</v>
      </c>
      <c r="Q15" s="31">
        <f>IF(AND('Sub Jumlah Dana Kemenristekti'!P11=1,SUM('Sub Jumlah Dana Kemenristekti'!Q11:AE11)&gt;0),Kemenristekdikti!C12*$C$2,IF(AND('Sub Jumlah Dana Kemenristekti'!P11=1,'Sub Jumlah Dana Kemenristekti'!AD11=0),Kemenristekdikti!C12,0))</f>
        <v>0</v>
      </c>
      <c r="R15" s="31">
        <f>IF(SUM('Sub Jumlah Dana Kemenristekti'!Q11:AD11)&gt;0,('Sub Jumlah Dana Kemenristekti'!Q11/SUM('Sub Jumlah Dana Kemenristekti'!Q11:AD11))*$C$3*Kemenristekdikti!C12,0)</f>
        <v>0</v>
      </c>
      <c r="S15" s="31">
        <f>IF(SUM('Sub Jumlah Dana Kemenristekti'!Q11:AD11)&gt;0,('Sub Jumlah Dana Kemenristekti'!R11/SUM('Sub Jumlah Dana Kemenristekti'!Q11:AD11))*$C$3*Kemenristekdikti!C12,0)</f>
        <v>0</v>
      </c>
      <c r="T15" s="31">
        <f>IF(SUM('Sub Jumlah Dana Kemenristekti'!Q11:AD11)&gt;0,('Sub Jumlah Dana Kemenristekti'!S11/SUM('Sub Jumlah Dana Kemenristekti'!Q11:AD11))*$C$3*Kemenristekdikti!C12,0)</f>
        <v>0</v>
      </c>
      <c r="U15" s="31">
        <f>IF(SUM('Sub Jumlah Dana Kemenristekti'!Q11:AD11)&gt;0,('Sub Jumlah Dana Kemenristekti'!T11/SUM('Sub Jumlah Dana Kemenristekti'!Q11:AD11))*$C$3*Kemenristekdikti!C12,0)</f>
        <v>0</v>
      </c>
      <c r="V15" s="31">
        <f>IF(SUM('Sub Jumlah Dana Kemenristekti'!Q11:AD11)&gt;0,('Sub Jumlah Dana Kemenristekti'!U11/SUM('Sub Jumlah Dana Kemenristekti'!Q11:AD11))*$C$3*Kemenristekdikti!C12,0)</f>
        <v>0</v>
      </c>
      <c r="W15" s="31">
        <f>IF(SUM('Sub Jumlah Dana Kemenristekti'!Q11:AD11)&gt;0,('Sub Jumlah Dana Kemenristekti'!V11/SUM('Sub Jumlah Dana Kemenristekti'!Q11:AD11))*$C$3*Kemenristekdikti!C12,0)</f>
        <v>0</v>
      </c>
      <c r="X15" s="31">
        <f>IF(SUM('Sub Jumlah Dana Kemenristekti'!Q11:AD11)&gt;0,('Sub Jumlah Dana Kemenristekti'!W11/SUM('Sub Jumlah Dana Kemenristekti'!Q11:AD11))*$C$3*Kemenristekdikti!C12,0)</f>
        <v>0</v>
      </c>
      <c r="Y15" s="31">
        <f>IF(SUM('Sub Jumlah Dana Kemenristekti'!Q11:AD11)&gt;0,('Sub Jumlah Dana Kemenristekti'!X11/SUM('Sub Jumlah Dana Kemenristekti'!Q11:AD11))*$C$3*Kemenristekdikti!C12,0)</f>
        <v>0</v>
      </c>
      <c r="Z15" s="31">
        <f>IF(SUM('Sub Jumlah Dana Kemenristekti'!Q11:AD11)&gt;0,('Sub Jumlah Dana Kemenristekti'!Y11/SUM('Sub Jumlah Dana Kemenristekti'!Q11:AD11))*$C$3*Kemenristekdikti!C12,0)</f>
        <v>116000000</v>
      </c>
      <c r="AA15" s="31">
        <f>IF(SUM('Sub Jumlah Dana Kemenristekti'!Q11:AD11)&gt;0,('Sub Jumlah Dana Kemenristekti'!Z11/SUM('Sub Jumlah Dana Kemenristekti'!Q11:AD11))*$C$3*Kemenristekdikti!C12,0)</f>
        <v>0</v>
      </c>
      <c r="AB15" s="31">
        <f>IF(SUM('Sub Jumlah Dana Kemenristekti'!Q11:AD11)&gt;0,('Sub Jumlah Dana Kemenristekti'!AA11/SUM('Sub Jumlah Dana Kemenristekti'!Q11:AD11))*$C$3*Kemenristekdikti!C12,0)</f>
        <v>0</v>
      </c>
      <c r="AC15" s="31">
        <f>IF(SUM('Sub Jumlah Dana Kemenristekti'!Q11:AD11)&gt;0,('Sub Jumlah Dana Kemenristekti'!AB11/SUM('Sub Jumlah Dana Kemenristekti'!Q11:AD11))*$C$3*Kemenristekdikti!C12,0)</f>
        <v>0</v>
      </c>
      <c r="AD15" s="31">
        <f>IF(SUM('Sub Jumlah Dana Kemenristekti'!Q11:AD11)&gt;0,('Sub Jumlah Dana Kemenristekti'!AC11/SUM('Sub Jumlah Dana Kemenristekti'!Q11:AD11))*$C$3*Kemenristekdikti!C12,0)</f>
        <v>0</v>
      </c>
      <c r="AE15" s="31">
        <f>IF(SUM('Sub Jumlah Dana Kemenristekti'!Q11:AD11)&gt;0,('Sub Jumlah Dana Kemenristekti'!AD11/SUM('Sub Jumlah Dana Kemenristekti'!Q11:AD11))*$C$3*Kemenristekdikti!C12,0)</f>
        <v>0</v>
      </c>
    </row>
    <row r="16" spans="1:31" ht="45" x14ac:dyDescent="0.25">
      <c r="A16" s="65">
        <f t="shared" si="2"/>
        <v>10</v>
      </c>
      <c r="B16" s="3" t="str">
        <f>Kemenristekdikti!B13</f>
        <v>Dewi-Dewi Skoci Penolong yang memenuhi Persyaratan Klas</v>
      </c>
      <c r="C16" s="32" t="str">
        <f>IF(SUM(D16:AE16)=Kemenristekdikti!C13,"Oke","Ada Kesalahan")</f>
        <v>Oke</v>
      </c>
      <c r="D16" s="31">
        <f>IF(AND('Sub Jumlah Dana Kemenristekti'!C12=1,SUM('Sub Jumlah Dana Kemenristekti'!Q12:AE12)&gt;0),Kemenristekdikti!C13*$C$2,IF(AND('Sub Jumlah Dana Kemenristekti'!C12=1,'Sub Jumlah Dana Kemenristekti'!Q12=0),Kemenristekdikti!C13,0))</f>
        <v>0</v>
      </c>
      <c r="E16" s="31">
        <f>IF(AND('Sub Jumlah Dana Kemenristekti'!D12=1,SUM('Sub Jumlah Dana Kemenristekti'!Q12:AE12)&gt;0),Kemenristekdikti!C13*$C$2,IF(AND('Sub Jumlah Dana Kemenristekti'!D12=1,'Sub Jumlah Dana Kemenristekti'!R12=0),Kemenristekdikti!C13,0))</f>
        <v>0</v>
      </c>
      <c r="F16" s="31">
        <f>IF(AND('Sub Jumlah Dana Kemenristekti'!E12=1,SUM('Sub Jumlah Dana Kemenristekti'!Q12:AE12)&gt;0),Kemenristekdikti!C13*$C$2,IF(AND('Sub Jumlah Dana Kemenristekti'!E12=1,'Sub Jumlah Dana Kemenristekti'!S12=0),Kemenristekdikti!C13,0))</f>
        <v>0</v>
      </c>
      <c r="G16" s="31">
        <f>IF(AND('Sub Jumlah Dana Kemenristekti'!F12=1,SUM('Sub Jumlah Dana Kemenristekti'!Q12:AE12)&gt;0),Kemenristekdikti!C13*$C$2,IF(AND('Sub Jumlah Dana Kemenristekti'!F12=1,'Sub Jumlah Dana Kemenristekti'!T12=0),Kemenristekdikti!C13,0))</f>
        <v>0</v>
      </c>
      <c r="H16" s="31">
        <f>IF(AND('Sub Jumlah Dana Kemenristekti'!G12=1,SUM('Sub Jumlah Dana Kemenristekti'!Q12:AE12)&gt;0),Kemenristekdikti!C13*$C$2,IF(AND('Sub Jumlah Dana Kemenristekti'!G12=1,'Sub Jumlah Dana Kemenristekti'!U12=0),Kemenristekdikti!C13,0))</f>
        <v>0</v>
      </c>
      <c r="I16" s="31">
        <f>IF(AND('Sub Jumlah Dana Kemenristekti'!H12=1,SUM('Sub Jumlah Dana Kemenristekti'!Q12:AE12)&gt;0),Kemenristekdikti!C13*$C$2,IF(AND('Sub Jumlah Dana Kemenristekti'!H12=1,'Sub Jumlah Dana Kemenristekti'!V12=0),Kemenristekdikti!C13,0))</f>
        <v>0</v>
      </c>
      <c r="J16" s="31">
        <f>IF(AND('Sub Jumlah Dana Kemenristekti'!I12=1,SUM('Sub Jumlah Dana Kemenristekti'!Q12:AE12)&gt;0),Kemenristekdikti!C13*$C$2,IF(AND('Sub Jumlah Dana Kemenristekti'!I12=1,'Sub Jumlah Dana Kemenristekti'!W12=0),Kemenristekdikti!C13,0))</f>
        <v>0</v>
      </c>
      <c r="K16" s="31">
        <f>IF(AND('Sub Jumlah Dana Kemenristekti'!J12=1,SUM('Sub Jumlah Dana Kemenristekti'!Q12:AE12)&gt;0),Kemenristekdikti!C13*$C$2,IF(AND('Sub Jumlah Dana Kemenristekti'!J12=1,'Sub Jumlah Dana Kemenristekti'!X12=0),Kemenristekdikti!C13,0))</f>
        <v>0</v>
      </c>
      <c r="L16" s="31">
        <f>IF(AND('Sub Jumlah Dana Kemenristekti'!K12=1,SUM('Sub Jumlah Dana Kemenristekti'!Q12:AE12)&gt;0),Kemenristekdikti!C13*$C$2,IF(AND('Sub Jumlah Dana Kemenristekti'!K12=1,'Sub Jumlah Dana Kemenristekti'!Y12=0),Kemenristekdikti!C13,0))</f>
        <v>0</v>
      </c>
      <c r="M16" s="31">
        <f>IF(AND('Sub Jumlah Dana Kemenristekti'!L12=1,SUM('Sub Jumlah Dana Kemenristekti'!Q12:AE12)&gt;0),Kemenristekdikti!C13*$C$2,IF(AND('Sub Jumlah Dana Kemenristekti'!L12=1,'Sub Jumlah Dana Kemenristekti'!Z12=0),Kemenristekdikti!C13,0))</f>
        <v>0</v>
      </c>
      <c r="N16" s="31">
        <f>IF(AND('Sub Jumlah Dana Kemenristekti'!M12=1,SUM('Sub Jumlah Dana Kemenristekti'!Q12:AE12)&gt;0),Kemenristekdikti!C13*$C$2,IF(AND('Sub Jumlah Dana Kemenristekti'!M12=1,'Sub Jumlah Dana Kemenristekti'!AA12=0),Kemenristekdikti!C13,0))</f>
        <v>0</v>
      </c>
      <c r="O16" s="31">
        <f>IF(AND('Sub Jumlah Dana Kemenristekti'!N12=1,SUM('Sub Jumlah Dana Kemenristekti'!Q12:AE12)&gt;0),Kemenristekdikti!C13*$C$2,IF(AND('Sub Jumlah Dana Kemenristekti'!N12=1,'Sub Jumlah Dana Kemenristekti'!AB12=0),Kemenristekdikti!C13,0))</f>
        <v>0</v>
      </c>
      <c r="P16" s="31">
        <f>IF(AND('Sub Jumlah Dana Kemenristekti'!O12=1,SUM('Sub Jumlah Dana Kemenristekti'!Q12:AE12)&gt;0),Kemenristekdikti!C13*$C$2,IF(AND('Sub Jumlah Dana Kemenristekti'!O12=1,'Sub Jumlah Dana Kemenristekti'!AC12=0),Kemenristekdikti!C13,0))</f>
        <v>0</v>
      </c>
      <c r="Q16" s="31">
        <f>IF(AND('Sub Jumlah Dana Kemenristekti'!P12=1,SUM('Sub Jumlah Dana Kemenristekti'!Q12:AE12)&gt;0),Kemenristekdikti!C13*$C$2,IF(AND('Sub Jumlah Dana Kemenristekti'!P12=1,'Sub Jumlah Dana Kemenristekti'!AD12=0),Kemenristekdikti!C13,0))</f>
        <v>1200000000</v>
      </c>
      <c r="R16" s="31">
        <f>IF(SUM('Sub Jumlah Dana Kemenristekti'!Q12:AD12)&gt;0,('Sub Jumlah Dana Kemenristekti'!Q12/SUM('Sub Jumlah Dana Kemenristekti'!Q12:AD12))*$C$3*Kemenristekdikti!C13,0)</f>
        <v>0</v>
      </c>
      <c r="S16" s="31">
        <f>IF(SUM('Sub Jumlah Dana Kemenristekti'!Q12:AD12)&gt;0,('Sub Jumlah Dana Kemenristekti'!R12/SUM('Sub Jumlah Dana Kemenristekti'!Q12:AD12))*$C$3*Kemenristekdikti!C13,0)</f>
        <v>0</v>
      </c>
      <c r="T16" s="31">
        <f>IF(SUM('Sub Jumlah Dana Kemenristekti'!Q12:AD12)&gt;0,('Sub Jumlah Dana Kemenristekti'!S12/SUM('Sub Jumlah Dana Kemenristekti'!Q12:AD12))*$C$3*Kemenristekdikti!C13,0)</f>
        <v>0</v>
      </c>
      <c r="U16" s="31">
        <f>IF(SUM('Sub Jumlah Dana Kemenristekti'!Q12:AD12)&gt;0,('Sub Jumlah Dana Kemenristekti'!T12/SUM('Sub Jumlah Dana Kemenristekti'!Q12:AD12))*$C$3*Kemenristekdikti!C13,0)</f>
        <v>0</v>
      </c>
      <c r="V16" s="31">
        <f>IF(SUM('Sub Jumlah Dana Kemenristekti'!Q12:AD12)&gt;0,('Sub Jumlah Dana Kemenristekti'!U12/SUM('Sub Jumlah Dana Kemenristekti'!Q12:AD12))*$C$3*Kemenristekdikti!C13,0)</f>
        <v>0</v>
      </c>
      <c r="W16" s="31">
        <f>IF(SUM('Sub Jumlah Dana Kemenristekti'!Q12:AD12)&gt;0,('Sub Jumlah Dana Kemenristekti'!V12/SUM('Sub Jumlah Dana Kemenristekti'!Q12:AD12))*$C$3*Kemenristekdikti!C13,0)</f>
        <v>0</v>
      </c>
      <c r="X16" s="31">
        <f>IF(SUM('Sub Jumlah Dana Kemenristekti'!Q12:AD12)&gt;0,('Sub Jumlah Dana Kemenristekti'!W12/SUM('Sub Jumlah Dana Kemenristekti'!Q12:AD12))*$C$3*Kemenristekdikti!C13,0)</f>
        <v>0</v>
      </c>
      <c r="Y16" s="31">
        <f>IF(SUM('Sub Jumlah Dana Kemenristekti'!Q12:AD12)&gt;0,('Sub Jumlah Dana Kemenristekti'!X12/SUM('Sub Jumlah Dana Kemenristekti'!Q12:AD12))*$C$3*Kemenristekdikti!C13,0)</f>
        <v>0</v>
      </c>
      <c r="Z16" s="31">
        <f>IF(SUM('Sub Jumlah Dana Kemenristekti'!Q12:AD12)&gt;0,('Sub Jumlah Dana Kemenristekti'!Y12/SUM('Sub Jumlah Dana Kemenristekti'!Q12:AD12))*$C$3*Kemenristekdikti!C13,0)</f>
        <v>0</v>
      </c>
      <c r="AA16" s="31">
        <f>IF(SUM('Sub Jumlah Dana Kemenristekti'!Q12:AD12)&gt;0,('Sub Jumlah Dana Kemenristekti'!Z12/SUM('Sub Jumlah Dana Kemenristekti'!Q12:AD12))*$C$3*Kemenristekdikti!C13,0)</f>
        <v>0</v>
      </c>
      <c r="AB16" s="31">
        <f>IF(SUM('Sub Jumlah Dana Kemenristekti'!Q12:AD12)&gt;0,('Sub Jumlah Dana Kemenristekti'!AA12/SUM('Sub Jumlah Dana Kemenristekti'!Q12:AD12))*$C$3*Kemenristekdikti!C13,0)</f>
        <v>0</v>
      </c>
      <c r="AC16" s="31">
        <f>IF(SUM('Sub Jumlah Dana Kemenristekti'!Q12:AD12)&gt;0,('Sub Jumlah Dana Kemenristekti'!AB12/SUM('Sub Jumlah Dana Kemenristekti'!Q12:AD12))*$C$3*Kemenristekdikti!C13,0)</f>
        <v>0</v>
      </c>
      <c r="AD16" s="31">
        <f>IF(SUM('Sub Jumlah Dana Kemenristekti'!Q12:AD12)&gt;0,('Sub Jumlah Dana Kemenristekti'!AC12/SUM('Sub Jumlah Dana Kemenristekti'!Q12:AD12))*$C$3*Kemenristekdikti!C13,0)</f>
        <v>0</v>
      </c>
      <c r="AE16" s="31">
        <f>IF(SUM('Sub Jumlah Dana Kemenristekti'!Q12:AD12)&gt;0,('Sub Jumlah Dana Kemenristekti'!AD12/SUM('Sub Jumlah Dana Kemenristekti'!Q12:AD12))*$C$3*Kemenristekdikti!C13,0)</f>
        <v>0</v>
      </c>
    </row>
    <row r="17" spans="1:33" ht="45" x14ac:dyDescent="0.25">
      <c r="A17" s="65">
        <f t="shared" si="2"/>
        <v>11</v>
      </c>
      <c r="B17" s="3" t="str">
        <f>Kemenristekdikti!B14</f>
        <v>Mesin Es Balok Mandiri Untuk Nelayan Tradisional</v>
      </c>
      <c r="C17" s="32" t="str">
        <f>IF(SUM(D17:AE17)=Kemenristekdikti!C14,"Oke","Ada Kesalahan")</f>
        <v>Oke</v>
      </c>
      <c r="D17" s="31">
        <f>IF(AND('Sub Jumlah Dana Kemenristekti'!C13=1,SUM('Sub Jumlah Dana Kemenristekti'!Q13:AE13)&gt;0),Kemenristekdikti!C14*$C$2,IF(AND('Sub Jumlah Dana Kemenristekti'!C13=1,'Sub Jumlah Dana Kemenristekti'!Q13=0),Kemenristekdikti!C14,0))</f>
        <v>0</v>
      </c>
      <c r="E17" s="31">
        <f>IF(AND('Sub Jumlah Dana Kemenristekti'!D13=1,SUM('Sub Jumlah Dana Kemenristekti'!Q13:AE13)&gt;0),Kemenristekdikti!C14*$C$2,IF(AND('Sub Jumlah Dana Kemenristekti'!D13=1,'Sub Jumlah Dana Kemenristekti'!R13=0),Kemenristekdikti!C14,0))</f>
        <v>0</v>
      </c>
      <c r="F17" s="31">
        <f>IF(AND('Sub Jumlah Dana Kemenristekti'!E13=1,SUM('Sub Jumlah Dana Kemenristekti'!Q13:AE13)&gt;0),Kemenristekdikti!C14*$C$2,IF(AND('Sub Jumlah Dana Kemenristekti'!E13=1,'Sub Jumlah Dana Kemenristekti'!S13=0),Kemenristekdikti!C14,0))</f>
        <v>0</v>
      </c>
      <c r="G17" s="31">
        <f>IF(AND('Sub Jumlah Dana Kemenristekti'!F13=1,SUM('Sub Jumlah Dana Kemenristekti'!Q13:AE13)&gt;0),Kemenristekdikti!C14*$C$2,IF(AND('Sub Jumlah Dana Kemenristekti'!F13=1,'Sub Jumlah Dana Kemenristekti'!T13=0),Kemenristekdikti!C14,0))</f>
        <v>0</v>
      </c>
      <c r="H17" s="31">
        <f>IF(AND('Sub Jumlah Dana Kemenristekti'!G13=1,SUM('Sub Jumlah Dana Kemenristekti'!Q13:AE13)&gt;0),Kemenristekdikti!C14*$C$2,IF(AND('Sub Jumlah Dana Kemenristekti'!G13=1,'Sub Jumlah Dana Kemenristekti'!U13=0),Kemenristekdikti!C14,0))</f>
        <v>0</v>
      </c>
      <c r="I17" s="31">
        <f>IF(AND('Sub Jumlah Dana Kemenristekti'!H13=1,SUM('Sub Jumlah Dana Kemenristekti'!Q13:AE13)&gt;0),Kemenristekdikti!C14*$C$2,IF(AND('Sub Jumlah Dana Kemenristekti'!H13=1,'Sub Jumlah Dana Kemenristekti'!V13=0),Kemenristekdikti!C14,0))</f>
        <v>0</v>
      </c>
      <c r="J17" s="31">
        <f>IF(AND('Sub Jumlah Dana Kemenristekti'!I13=1,SUM('Sub Jumlah Dana Kemenristekti'!Q13:AE13)&gt;0),Kemenristekdikti!C14*$C$2,IF(AND('Sub Jumlah Dana Kemenristekti'!I13=1,'Sub Jumlah Dana Kemenristekti'!W13=0),Kemenristekdikti!C14,0))</f>
        <v>0</v>
      </c>
      <c r="K17" s="31">
        <f>IF(AND('Sub Jumlah Dana Kemenristekti'!J13=1,SUM('Sub Jumlah Dana Kemenristekti'!Q13:AE13)&gt;0),Kemenristekdikti!C14*$C$2,IF(AND('Sub Jumlah Dana Kemenristekti'!J13=1,'Sub Jumlah Dana Kemenristekti'!X13=0),Kemenristekdikti!C14,0))</f>
        <v>225600000</v>
      </c>
      <c r="L17" s="31">
        <f>IF(AND('Sub Jumlah Dana Kemenristekti'!K13=1,SUM('Sub Jumlah Dana Kemenristekti'!Q13:AE13)&gt;0),Kemenristekdikti!C14*$C$2,IF(AND('Sub Jumlah Dana Kemenristekti'!K13=1,'Sub Jumlah Dana Kemenristekti'!Y13=0),Kemenristekdikti!C14,0))</f>
        <v>0</v>
      </c>
      <c r="M17" s="31">
        <f>IF(AND('Sub Jumlah Dana Kemenristekti'!L13=1,SUM('Sub Jumlah Dana Kemenristekti'!Q13:AE13)&gt;0),Kemenristekdikti!C14*$C$2,IF(AND('Sub Jumlah Dana Kemenristekti'!L13=1,'Sub Jumlah Dana Kemenristekti'!Z13=0),Kemenristekdikti!C14,0))</f>
        <v>0</v>
      </c>
      <c r="N17" s="31">
        <f>IF(AND('Sub Jumlah Dana Kemenristekti'!M13=1,SUM('Sub Jumlah Dana Kemenristekti'!Q13:AE13)&gt;0),Kemenristekdikti!C14*$C$2,IF(AND('Sub Jumlah Dana Kemenristekti'!M13=1,'Sub Jumlah Dana Kemenristekti'!AA13=0),Kemenristekdikti!C14,0))</f>
        <v>0</v>
      </c>
      <c r="O17" s="31">
        <f>IF(AND('Sub Jumlah Dana Kemenristekti'!N13=1,SUM('Sub Jumlah Dana Kemenristekti'!Q13:AE13)&gt;0),Kemenristekdikti!C14*$C$2,IF(AND('Sub Jumlah Dana Kemenristekti'!N13=1,'Sub Jumlah Dana Kemenristekti'!AB13=0),Kemenristekdikti!C14,0))</f>
        <v>0</v>
      </c>
      <c r="P17" s="31">
        <f>IF(AND('Sub Jumlah Dana Kemenristekti'!O13=1,SUM('Sub Jumlah Dana Kemenristekti'!Q13:AE13)&gt;0),Kemenristekdikti!C14*$C$2,IF(AND('Sub Jumlah Dana Kemenristekti'!O13=1,'Sub Jumlah Dana Kemenristekti'!AC13=0),Kemenristekdikti!C14,0))</f>
        <v>0</v>
      </c>
      <c r="Q17" s="31">
        <f>IF(AND('Sub Jumlah Dana Kemenristekti'!P13=1,SUM('Sub Jumlah Dana Kemenristekti'!Q13:AE13)&gt;0),Kemenristekdikti!C14*$C$2,IF(AND('Sub Jumlah Dana Kemenristekti'!P13=1,'Sub Jumlah Dana Kemenristekti'!AD13=0),Kemenristekdikti!C14,0))</f>
        <v>0</v>
      </c>
      <c r="R17" s="31">
        <f>IF(SUM('Sub Jumlah Dana Kemenristekti'!Q13:AD13)&gt;0,('Sub Jumlah Dana Kemenristekti'!Q13/SUM('Sub Jumlah Dana Kemenristekti'!Q13:AD13))*$C$3*Kemenristekdikti!C14,0)</f>
        <v>0</v>
      </c>
      <c r="S17" s="31">
        <f>IF(SUM('Sub Jumlah Dana Kemenristekti'!Q13:AD13)&gt;0,('Sub Jumlah Dana Kemenristekti'!R13/SUM('Sub Jumlah Dana Kemenristekti'!Q13:AD13))*$C$3*Kemenristekdikti!C14,0)</f>
        <v>0</v>
      </c>
      <c r="T17" s="31">
        <f>IF(SUM('Sub Jumlah Dana Kemenristekti'!Q13:AD13)&gt;0,('Sub Jumlah Dana Kemenristekti'!S13/SUM('Sub Jumlah Dana Kemenristekti'!Q13:AD13))*$C$3*Kemenristekdikti!C14,0)</f>
        <v>0</v>
      </c>
      <c r="U17" s="31">
        <f>IF(SUM('Sub Jumlah Dana Kemenristekti'!Q13:AD13)&gt;0,('Sub Jumlah Dana Kemenristekti'!T13/SUM('Sub Jumlah Dana Kemenristekti'!Q13:AD13))*$C$3*Kemenristekdikti!C14,0)</f>
        <v>0</v>
      </c>
      <c r="V17" s="31">
        <f>IF(SUM('Sub Jumlah Dana Kemenristekti'!Q13:AD13)&gt;0,('Sub Jumlah Dana Kemenristekti'!U13/SUM('Sub Jumlah Dana Kemenristekti'!Q13:AD13))*$C$3*Kemenristekdikti!C14,0)</f>
        <v>0</v>
      </c>
      <c r="W17" s="31">
        <f>IF(SUM('Sub Jumlah Dana Kemenristekti'!Q13:AD13)&gt;0,('Sub Jumlah Dana Kemenristekti'!V13/SUM('Sub Jumlah Dana Kemenristekti'!Q13:AD13))*$C$3*Kemenristekdikti!C14,0)</f>
        <v>0</v>
      </c>
      <c r="X17" s="31">
        <f>IF(SUM('Sub Jumlah Dana Kemenristekti'!Q13:AD13)&gt;0,('Sub Jumlah Dana Kemenristekti'!W13/SUM('Sub Jumlah Dana Kemenristekti'!Q13:AD13))*$C$3*Kemenristekdikti!C14,0)</f>
        <v>0</v>
      </c>
      <c r="Y17" s="31">
        <f>IF(SUM('Sub Jumlah Dana Kemenristekti'!Q13:AD13)&gt;0,('Sub Jumlah Dana Kemenristekti'!X13/SUM('Sub Jumlah Dana Kemenristekti'!Q13:AD13))*$C$3*Kemenristekdikti!C14,0)</f>
        <v>150400000</v>
      </c>
      <c r="Z17" s="31">
        <f>IF(SUM('Sub Jumlah Dana Kemenristekti'!Q13:AD13)&gt;0,('Sub Jumlah Dana Kemenristekti'!Y13/SUM('Sub Jumlah Dana Kemenristekti'!Q13:AD13))*$C$3*Kemenristekdikti!C14,0)</f>
        <v>0</v>
      </c>
      <c r="AA17" s="31">
        <f>IF(SUM('Sub Jumlah Dana Kemenristekti'!Q13:AD13)&gt;0,('Sub Jumlah Dana Kemenristekti'!Z13/SUM('Sub Jumlah Dana Kemenristekti'!Q13:AD13))*$C$3*Kemenristekdikti!C14,0)</f>
        <v>0</v>
      </c>
      <c r="AB17" s="31">
        <f>IF(SUM('Sub Jumlah Dana Kemenristekti'!Q13:AD13)&gt;0,('Sub Jumlah Dana Kemenristekti'!AA13/SUM('Sub Jumlah Dana Kemenristekti'!Q13:AD13))*$C$3*Kemenristekdikti!C14,0)</f>
        <v>0</v>
      </c>
      <c r="AC17" s="31">
        <f>IF(SUM('Sub Jumlah Dana Kemenristekti'!Q13:AD13)&gt;0,('Sub Jumlah Dana Kemenristekti'!AB13/SUM('Sub Jumlah Dana Kemenristekti'!Q13:AD13))*$C$3*Kemenristekdikti!C14,0)</f>
        <v>0</v>
      </c>
      <c r="AD17" s="31">
        <f>IF(SUM('Sub Jumlah Dana Kemenristekti'!Q13:AD13)&gt;0,('Sub Jumlah Dana Kemenristekti'!AC13/SUM('Sub Jumlah Dana Kemenristekti'!Q13:AD13))*$C$3*Kemenristekdikti!C14,0)</f>
        <v>0</v>
      </c>
      <c r="AE17" s="31">
        <f>IF(SUM('Sub Jumlah Dana Kemenristekti'!Q13:AD13)&gt;0,('Sub Jumlah Dana Kemenristekti'!AD13/SUM('Sub Jumlah Dana Kemenristekti'!Q13:AD13))*$C$3*Kemenristekdikti!C14,0)</f>
        <v>0</v>
      </c>
    </row>
    <row r="18" spans="1:33" ht="45" x14ac:dyDescent="0.25">
      <c r="A18" s="65">
        <f t="shared" si="2"/>
        <v>12</v>
      </c>
      <c r="B18" s="3" t="str">
        <f>Kemenristekdikti!B15</f>
        <v>Algoritma Berhirarki Dengan Fungsi Switching Untuk Pengidentifikasian Sistem Campuran Linear Dan Nonlinear Yang Tidak Pasti</v>
      </c>
      <c r="C18" s="32" t="str">
        <f>IF(SUM(D18:AE18)=Kemenristekdikti!C15,"Oke","Ada Kesalahan")</f>
        <v>Oke</v>
      </c>
      <c r="D18" s="31">
        <f>IF(AND('Sub Jumlah Dana Kemenristekti'!C14=1,SUM('Sub Jumlah Dana Kemenristekti'!Q14:AE14)&gt;0),Kemenristekdikti!C15*$C$2,IF(AND('Sub Jumlah Dana Kemenristekti'!C14=1,'Sub Jumlah Dana Kemenristekti'!Q14=0),Kemenristekdikti!C15,0))</f>
        <v>0</v>
      </c>
      <c r="E18" s="31">
        <f>IF(AND('Sub Jumlah Dana Kemenristekti'!D14=1,SUM('Sub Jumlah Dana Kemenristekti'!Q14:AE14)&gt;0),Kemenristekdikti!C15*$C$2,IF(AND('Sub Jumlah Dana Kemenristekti'!D14=1,'Sub Jumlah Dana Kemenristekti'!R14=0),Kemenristekdikti!C15,0))</f>
        <v>0</v>
      </c>
      <c r="F18" s="31">
        <f>IF(AND('Sub Jumlah Dana Kemenristekti'!E14=1,SUM('Sub Jumlah Dana Kemenristekti'!Q14:AE14)&gt;0),Kemenristekdikti!C15*$C$2,IF(AND('Sub Jumlah Dana Kemenristekti'!E14=1,'Sub Jumlah Dana Kemenristekti'!S14=0),Kemenristekdikti!C15,0))</f>
        <v>0</v>
      </c>
      <c r="G18" s="31">
        <f>IF(AND('Sub Jumlah Dana Kemenristekti'!F14=1,SUM('Sub Jumlah Dana Kemenristekti'!Q14:AE14)&gt;0),Kemenristekdikti!C15*$C$2,IF(AND('Sub Jumlah Dana Kemenristekti'!F14=1,'Sub Jumlah Dana Kemenristekti'!T14=0),Kemenristekdikti!C15,0))</f>
        <v>0</v>
      </c>
      <c r="H18" s="31">
        <f>IF(AND('Sub Jumlah Dana Kemenristekti'!G14=1,SUM('Sub Jumlah Dana Kemenristekti'!Q14:AE14)&gt;0),Kemenristekdikti!C15*$C$2,IF(AND('Sub Jumlah Dana Kemenristekti'!G14=1,'Sub Jumlah Dana Kemenristekti'!U14=0),Kemenristekdikti!C15,0))</f>
        <v>0</v>
      </c>
      <c r="I18" s="31">
        <f>IF(AND('Sub Jumlah Dana Kemenristekti'!H14=1,SUM('Sub Jumlah Dana Kemenristekti'!Q14:AE14)&gt;0),Kemenristekdikti!C15*$C$2,IF(AND('Sub Jumlah Dana Kemenristekti'!H14=1,'Sub Jumlah Dana Kemenristekti'!V14=0),Kemenristekdikti!C15,0))</f>
        <v>0</v>
      </c>
      <c r="J18" s="31">
        <f>IF(AND('Sub Jumlah Dana Kemenristekti'!I14=1,SUM('Sub Jumlah Dana Kemenristekti'!Q14:AE14)&gt;0),Kemenristekdikti!C15*$C$2,IF(AND('Sub Jumlah Dana Kemenristekti'!I14=1,'Sub Jumlah Dana Kemenristekti'!W14=0),Kemenristekdikti!C15,0))</f>
        <v>0</v>
      </c>
      <c r="K18" s="31">
        <f>IF(AND('Sub Jumlah Dana Kemenristekti'!J14=1,SUM('Sub Jumlah Dana Kemenristekti'!Q14:AE14)&gt;0),Kemenristekdikti!C15*$C$2,IF(AND('Sub Jumlah Dana Kemenristekti'!J14=1,'Sub Jumlah Dana Kemenristekti'!X14=0),Kemenristekdikti!C15,0))</f>
        <v>0</v>
      </c>
      <c r="L18" s="31">
        <f>IF(AND('Sub Jumlah Dana Kemenristekti'!K14=1,SUM('Sub Jumlah Dana Kemenristekti'!Q14:AE14)&gt;0),Kemenristekdikti!C15*$C$2,IF(AND('Sub Jumlah Dana Kemenristekti'!K14=1,'Sub Jumlah Dana Kemenristekti'!Y14=0),Kemenristekdikti!C15,0))</f>
        <v>0</v>
      </c>
      <c r="M18" s="31">
        <f>IF(AND('Sub Jumlah Dana Kemenristekti'!L14=1,SUM('Sub Jumlah Dana Kemenristekti'!Q14:AE14)&gt;0),Kemenristekdikti!C15*$C$2,IF(AND('Sub Jumlah Dana Kemenristekti'!L14=1,'Sub Jumlah Dana Kemenristekti'!Z14=0),Kemenristekdikti!C15,0))</f>
        <v>77500000</v>
      </c>
      <c r="N18" s="31">
        <f>IF(AND('Sub Jumlah Dana Kemenristekti'!M14=1,SUM('Sub Jumlah Dana Kemenristekti'!Q14:AE14)&gt;0),Kemenristekdikti!C15*$C$2,IF(AND('Sub Jumlah Dana Kemenristekti'!M14=1,'Sub Jumlah Dana Kemenristekti'!AA14=0),Kemenristekdikti!C15,0))</f>
        <v>0</v>
      </c>
      <c r="O18" s="31">
        <f>IF(AND('Sub Jumlah Dana Kemenristekti'!N14=1,SUM('Sub Jumlah Dana Kemenristekti'!Q14:AE14)&gt;0),Kemenristekdikti!C15*$C$2,IF(AND('Sub Jumlah Dana Kemenristekti'!N14=1,'Sub Jumlah Dana Kemenristekti'!AB14=0),Kemenristekdikti!C15,0))</f>
        <v>0</v>
      </c>
      <c r="P18" s="31">
        <f>IF(AND('Sub Jumlah Dana Kemenristekti'!O14=1,SUM('Sub Jumlah Dana Kemenristekti'!Q14:AE14)&gt;0),Kemenristekdikti!C15*$C$2,IF(AND('Sub Jumlah Dana Kemenristekti'!O14=1,'Sub Jumlah Dana Kemenristekti'!AC14=0),Kemenristekdikti!C15,0))</f>
        <v>0</v>
      </c>
      <c r="Q18" s="31">
        <f>IF(AND('Sub Jumlah Dana Kemenristekti'!P14=1,SUM('Sub Jumlah Dana Kemenristekti'!Q14:AE14)&gt;0),Kemenristekdikti!C15*$C$2,IF(AND('Sub Jumlah Dana Kemenristekti'!P14=1,'Sub Jumlah Dana Kemenristekti'!AD14=0),Kemenristekdikti!C15,0))</f>
        <v>0</v>
      </c>
      <c r="R18" s="31">
        <f>IF(SUM('Sub Jumlah Dana Kemenristekti'!Q14:AD14)&gt;0,('Sub Jumlah Dana Kemenristekti'!Q14/SUM('Sub Jumlah Dana Kemenristekti'!Q14:AD14))*$C$3*Kemenristekdikti!C15,0)</f>
        <v>0</v>
      </c>
      <c r="S18" s="31">
        <f>IF(SUM('Sub Jumlah Dana Kemenristekti'!Q14:AD14)&gt;0,('Sub Jumlah Dana Kemenristekti'!R14/SUM('Sub Jumlah Dana Kemenristekti'!Q14:AD14))*$C$3*Kemenristekdikti!C15,0)</f>
        <v>0</v>
      </c>
      <c r="T18" s="31">
        <f>IF(SUM('Sub Jumlah Dana Kemenristekti'!Q14:AD14)&gt;0,('Sub Jumlah Dana Kemenristekti'!S14/SUM('Sub Jumlah Dana Kemenristekti'!Q14:AD14))*$C$3*Kemenristekdikti!C15,0)</f>
        <v>0</v>
      </c>
      <c r="U18" s="31">
        <f>IF(SUM('Sub Jumlah Dana Kemenristekti'!Q14:AD14)&gt;0,('Sub Jumlah Dana Kemenristekti'!T14/SUM('Sub Jumlah Dana Kemenristekti'!Q14:AD14))*$C$3*Kemenristekdikti!C15,0)</f>
        <v>0</v>
      </c>
      <c r="V18" s="31">
        <f>IF(SUM('Sub Jumlah Dana Kemenristekti'!Q14:AD14)&gt;0,('Sub Jumlah Dana Kemenristekti'!U14/SUM('Sub Jumlah Dana Kemenristekti'!Q14:AD14))*$C$3*Kemenristekdikti!C15,0)</f>
        <v>0</v>
      </c>
      <c r="W18" s="31">
        <f>IF(SUM('Sub Jumlah Dana Kemenristekti'!Q14:AD14)&gt;0,('Sub Jumlah Dana Kemenristekti'!V14/SUM('Sub Jumlah Dana Kemenristekti'!Q14:AD14))*$C$3*Kemenristekdikti!C15,0)</f>
        <v>0</v>
      </c>
      <c r="X18" s="31">
        <f>IF(SUM('Sub Jumlah Dana Kemenristekti'!Q14:AD14)&gt;0,('Sub Jumlah Dana Kemenristekti'!W14/SUM('Sub Jumlah Dana Kemenristekti'!Q14:AD14))*$C$3*Kemenristekdikti!C15,0)</f>
        <v>0</v>
      </c>
      <c r="Y18" s="31">
        <f>IF(SUM('Sub Jumlah Dana Kemenristekti'!Q14:AD14)&gt;0,('Sub Jumlah Dana Kemenristekti'!X14/SUM('Sub Jumlah Dana Kemenristekti'!Q14:AD14))*$C$3*Kemenristekdikti!C15,0)</f>
        <v>0</v>
      </c>
      <c r="Z18" s="31">
        <f>IF(SUM('Sub Jumlah Dana Kemenristekti'!Q14:AD14)&gt;0,('Sub Jumlah Dana Kemenristekti'!Y14/SUM('Sub Jumlah Dana Kemenristekti'!Q14:AD14))*$C$3*Kemenristekdikti!C15,0)</f>
        <v>0</v>
      </c>
      <c r="AA18" s="31">
        <f>IF(SUM('Sub Jumlah Dana Kemenristekti'!Q14:AD14)&gt;0,('Sub Jumlah Dana Kemenristekti'!Z14/SUM('Sub Jumlah Dana Kemenristekti'!Q14:AD14))*$C$3*Kemenristekdikti!C15,0)</f>
        <v>0</v>
      </c>
      <c r="AB18" s="31">
        <f>IF(SUM('Sub Jumlah Dana Kemenristekti'!Q14:AD14)&gt;0,('Sub Jumlah Dana Kemenristekti'!AA14/SUM('Sub Jumlah Dana Kemenristekti'!Q14:AD14))*$C$3*Kemenristekdikti!C15,0)</f>
        <v>0</v>
      </c>
      <c r="AC18" s="31">
        <f>IF(SUM('Sub Jumlah Dana Kemenristekti'!Q14:AD14)&gt;0,('Sub Jumlah Dana Kemenristekti'!AB14/SUM('Sub Jumlah Dana Kemenristekti'!Q14:AD14))*$C$3*Kemenristekdikti!C15,0)</f>
        <v>0</v>
      </c>
      <c r="AD18" s="31">
        <f>IF(SUM('Sub Jumlah Dana Kemenristekti'!Q14:AD14)&gt;0,('Sub Jumlah Dana Kemenristekti'!AC14/SUM('Sub Jumlah Dana Kemenristekti'!Q14:AD14))*$C$3*Kemenristekdikti!C15,0)</f>
        <v>0</v>
      </c>
      <c r="AE18" s="31">
        <f>IF(SUM('Sub Jumlah Dana Kemenristekti'!Q14:AD14)&gt;0,('Sub Jumlah Dana Kemenristekti'!AD14/SUM('Sub Jumlah Dana Kemenristekti'!Q14:AD14))*$C$3*Kemenristekdikti!C15,0)</f>
        <v>0</v>
      </c>
    </row>
    <row r="19" spans="1:33" ht="45" x14ac:dyDescent="0.25">
      <c r="A19" s="65">
        <f t="shared" si="2"/>
        <v>13</v>
      </c>
      <c r="B19" s="3" t="str">
        <f>Kemenristekdikti!B16</f>
        <v>Desain Dan Aplikasi Smart-Meter Dengan Memanfaatkan Sensor Fiber Optic Yang Mampu Mendeteksi Harmonisa, Secara Online Pada Microgrid System, Guna Menjaga Sustainabilitas Kelistrikan Nasional</v>
      </c>
      <c r="C19" s="32" t="str">
        <f>IF(SUM(D19:AE19)=Kemenristekdikti!C16,"Oke","Ada Kesalahan")</f>
        <v>Oke</v>
      </c>
      <c r="D19" s="31">
        <f>IF(AND('Sub Jumlah Dana Kemenristekti'!C15=1,SUM('Sub Jumlah Dana Kemenristekti'!Q15:AE15)&gt;0),Kemenristekdikti!C16*$C$2,IF(AND('Sub Jumlah Dana Kemenristekti'!C15=1,'Sub Jumlah Dana Kemenristekti'!Q15=0),Kemenristekdikti!C16,0))</f>
        <v>0</v>
      </c>
      <c r="E19" s="31">
        <f>IF(AND('Sub Jumlah Dana Kemenristekti'!D15=1,SUM('Sub Jumlah Dana Kemenristekti'!Q15:AE15)&gt;0),Kemenristekdikti!C16*$C$2,IF(AND('Sub Jumlah Dana Kemenristekti'!D15=1,'Sub Jumlah Dana Kemenristekti'!R15=0),Kemenristekdikti!C16,0))</f>
        <v>0</v>
      </c>
      <c r="F19" s="31">
        <f>IF(AND('Sub Jumlah Dana Kemenristekti'!E15=1,SUM('Sub Jumlah Dana Kemenristekti'!Q15:AE15)&gt;0),Kemenristekdikti!C16*$C$2,IF(AND('Sub Jumlah Dana Kemenristekti'!E15=1,'Sub Jumlah Dana Kemenristekti'!S15=0),Kemenristekdikti!C16,0))</f>
        <v>0</v>
      </c>
      <c r="G19" s="31">
        <f>IF(AND('Sub Jumlah Dana Kemenristekti'!F15=1,SUM('Sub Jumlah Dana Kemenristekti'!Q15:AE15)&gt;0),Kemenristekdikti!C16*$C$2,IF(AND('Sub Jumlah Dana Kemenristekti'!F15=1,'Sub Jumlah Dana Kemenristekti'!T15=0),Kemenristekdikti!C16,0))</f>
        <v>0</v>
      </c>
      <c r="H19" s="31">
        <f>IF(AND('Sub Jumlah Dana Kemenristekti'!G15=1,SUM('Sub Jumlah Dana Kemenristekti'!Q15:AE15)&gt;0),Kemenristekdikti!C16*$C$2,IF(AND('Sub Jumlah Dana Kemenristekti'!G15=1,'Sub Jumlah Dana Kemenristekti'!U15=0),Kemenristekdikti!C16,0))</f>
        <v>0</v>
      </c>
      <c r="I19" s="31">
        <f>IF(AND('Sub Jumlah Dana Kemenristekti'!H15=1,SUM('Sub Jumlah Dana Kemenristekti'!Q15:AE15)&gt;0),Kemenristekdikti!C16*$C$2,IF(AND('Sub Jumlah Dana Kemenristekti'!H15=1,'Sub Jumlah Dana Kemenristekti'!V15=0),Kemenristekdikti!C16,0))</f>
        <v>0</v>
      </c>
      <c r="J19" s="31">
        <f>IF(AND('Sub Jumlah Dana Kemenristekti'!I15=1,SUM('Sub Jumlah Dana Kemenristekti'!Q15:AE15)&gt;0),Kemenristekdikti!C16*$C$2,IF(AND('Sub Jumlah Dana Kemenristekti'!I15=1,'Sub Jumlah Dana Kemenristekti'!W15=0),Kemenristekdikti!C16,0))</f>
        <v>0</v>
      </c>
      <c r="K19" s="31">
        <f>IF(AND('Sub Jumlah Dana Kemenristekti'!J15=1,SUM('Sub Jumlah Dana Kemenristekti'!Q15:AE15)&gt;0),Kemenristekdikti!C16*$C$2,IF(AND('Sub Jumlah Dana Kemenristekti'!J15=1,'Sub Jumlah Dana Kemenristekti'!X15=0),Kemenristekdikti!C16,0))</f>
        <v>0</v>
      </c>
      <c r="L19" s="31">
        <f>IF(AND('Sub Jumlah Dana Kemenristekti'!K15=1,SUM('Sub Jumlah Dana Kemenristekti'!Q15:AE15)&gt;0),Kemenristekdikti!C16*$C$2,IF(AND('Sub Jumlah Dana Kemenristekti'!K15=1,'Sub Jumlah Dana Kemenristekti'!Y15=0),Kemenristekdikti!C16,0))</f>
        <v>180000000</v>
      </c>
      <c r="M19" s="31">
        <f>IF(AND('Sub Jumlah Dana Kemenristekti'!L15=1,SUM('Sub Jumlah Dana Kemenristekti'!Q15:AE15)&gt;0),Kemenristekdikti!C16*$C$2,IF(AND('Sub Jumlah Dana Kemenristekti'!L15=1,'Sub Jumlah Dana Kemenristekti'!Z15=0),Kemenristekdikti!C16,0))</f>
        <v>0</v>
      </c>
      <c r="N19" s="31">
        <f>IF(AND('Sub Jumlah Dana Kemenristekti'!M15=1,SUM('Sub Jumlah Dana Kemenristekti'!Q15:AE15)&gt;0),Kemenristekdikti!C16*$C$2,IF(AND('Sub Jumlah Dana Kemenristekti'!M15=1,'Sub Jumlah Dana Kemenristekti'!AA15=0),Kemenristekdikti!C16,0))</f>
        <v>0</v>
      </c>
      <c r="O19" s="31">
        <f>IF(AND('Sub Jumlah Dana Kemenristekti'!N15=1,SUM('Sub Jumlah Dana Kemenristekti'!Q15:AE15)&gt;0),Kemenristekdikti!C16*$C$2,IF(AND('Sub Jumlah Dana Kemenristekti'!N15=1,'Sub Jumlah Dana Kemenristekti'!AB15=0),Kemenristekdikti!C16,0))</f>
        <v>0</v>
      </c>
      <c r="P19" s="31">
        <f>IF(AND('Sub Jumlah Dana Kemenristekti'!O15=1,SUM('Sub Jumlah Dana Kemenristekti'!Q15:AE15)&gt;0),Kemenristekdikti!C16*$C$2,IF(AND('Sub Jumlah Dana Kemenristekti'!O15=1,'Sub Jumlah Dana Kemenristekti'!AC15=0),Kemenristekdikti!C16,0))</f>
        <v>0</v>
      </c>
      <c r="Q19" s="31">
        <f>IF(AND('Sub Jumlah Dana Kemenristekti'!P15=1,SUM('Sub Jumlah Dana Kemenristekti'!Q15:AE15)&gt;0),Kemenristekdikti!C16*$C$2,IF(AND('Sub Jumlah Dana Kemenristekti'!P15=1,'Sub Jumlah Dana Kemenristekti'!AD15=0),Kemenristekdikti!C16,0))</f>
        <v>0</v>
      </c>
      <c r="R19" s="31">
        <f>IF(SUM('Sub Jumlah Dana Kemenristekti'!Q15:AD15)&gt;0,('Sub Jumlah Dana Kemenristekti'!Q15/SUM('Sub Jumlah Dana Kemenristekti'!Q15:AD15))*$C$3*Kemenristekdikti!C16,0)</f>
        <v>0</v>
      </c>
      <c r="S19" s="31">
        <f>IF(SUM('Sub Jumlah Dana Kemenristekti'!Q15:AD15)&gt;0,('Sub Jumlah Dana Kemenristekti'!R15/SUM('Sub Jumlah Dana Kemenristekti'!Q15:AD15))*$C$3*Kemenristekdikti!C16,0)</f>
        <v>0</v>
      </c>
      <c r="T19" s="31">
        <f>IF(SUM('Sub Jumlah Dana Kemenristekti'!Q15:AD15)&gt;0,('Sub Jumlah Dana Kemenristekti'!S15/SUM('Sub Jumlah Dana Kemenristekti'!Q15:AD15))*$C$3*Kemenristekdikti!C16,0)</f>
        <v>0</v>
      </c>
      <c r="U19" s="31">
        <f>IF(SUM('Sub Jumlah Dana Kemenristekti'!Q15:AD15)&gt;0,('Sub Jumlah Dana Kemenristekti'!T15/SUM('Sub Jumlah Dana Kemenristekti'!Q15:AD15))*$C$3*Kemenristekdikti!C16,0)</f>
        <v>0</v>
      </c>
      <c r="V19" s="31">
        <f>IF(SUM('Sub Jumlah Dana Kemenristekti'!Q15:AD15)&gt;0,('Sub Jumlah Dana Kemenristekti'!U15/SUM('Sub Jumlah Dana Kemenristekti'!Q15:AD15))*$C$3*Kemenristekdikti!C16,0)</f>
        <v>0</v>
      </c>
      <c r="W19" s="31">
        <f>IF(SUM('Sub Jumlah Dana Kemenristekti'!Q15:AD15)&gt;0,('Sub Jumlah Dana Kemenristekti'!V15/SUM('Sub Jumlah Dana Kemenristekti'!Q15:AD15))*$C$3*Kemenristekdikti!C16,0)</f>
        <v>0</v>
      </c>
      <c r="X19" s="31">
        <f>IF(SUM('Sub Jumlah Dana Kemenristekti'!Q15:AD15)&gt;0,('Sub Jumlah Dana Kemenristekti'!W15/SUM('Sub Jumlah Dana Kemenristekti'!Q15:AD15))*$C$3*Kemenristekdikti!C16,0)</f>
        <v>0</v>
      </c>
      <c r="Y19" s="31">
        <f>IF(SUM('Sub Jumlah Dana Kemenristekti'!Q15:AD15)&gt;0,('Sub Jumlah Dana Kemenristekti'!X15/SUM('Sub Jumlah Dana Kemenristekti'!Q15:AD15))*$C$3*Kemenristekdikti!C16,0)</f>
        <v>0</v>
      </c>
      <c r="Z19" s="31">
        <f>IF(SUM('Sub Jumlah Dana Kemenristekti'!Q15:AD15)&gt;0,('Sub Jumlah Dana Kemenristekti'!Y15/SUM('Sub Jumlah Dana Kemenristekti'!Q15:AD15))*$C$3*Kemenristekdikti!C16,0)</f>
        <v>0</v>
      </c>
      <c r="AA19" s="31">
        <f>IF(SUM('Sub Jumlah Dana Kemenristekti'!Q15:AD15)&gt;0,('Sub Jumlah Dana Kemenristekti'!Z15/SUM('Sub Jumlah Dana Kemenristekti'!Q15:AD15))*$C$3*Kemenristekdikti!C16,0)</f>
        <v>0</v>
      </c>
      <c r="AB19" s="31">
        <f>IF(SUM('Sub Jumlah Dana Kemenristekti'!Q15:AD15)&gt;0,('Sub Jumlah Dana Kemenristekti'!AA15/SUM('Sub Jumlah Dana Kemenristekti'!Q15:AD15))*$C$3*Kemenristekdikti!C16,0)</f>
        <v>0</v>
      </c>
      <c r="AC19" s="31">
        <f>IF(SUM('Sub Jumlah Dana Kemenristekti'!Q15:AD15)&gt;0,('Sub Jumlah Dana Kemenristekti'!AB15/SUM('Sub Jumlah Dana Kemenristekti'!Q15:AD15))*$C$3*Kemenristekdikti!C16,0)</f>
        <v>0</v>
      </c>
      <c r="AD19" s="31">
        <f>IF(SUM('Sub Jumlah Dana Kemenristekti'!Q15:AD15)&gt;0,('Sub Jumlah Dana Kemenristekti'!AC15/SUM('Sub Jumlah Dana Kemenristekti'!Q15:AD15))*$C$3*Kemenristekdikti!C16,0)</f>
        <v>0</v>
      </c>
      <c r="AE19" s="31">
        <f>IF(SUM('Sub Jumlah Dana Kemenristekti'!Q15:AD15)&gt;0,('Sub Jumlah Dana Kemenristekti'!AD15/SUM('Sub Jumlah Dana Kemenristekti'!Q15:AD15))*$C$3*Kemenristekdikti!C16,0)</f>
        <v>0</v>
      </c>
    </row>
    <row r="20" spans="1:33" ht="45" x14ac:dyDescent="0.25">
      <c r="A20" s="65">
        <f t="shared" si="2"/>
        <v>14</v>
      </c>
      <c r="B20" s="3" t="str">
        <f>Kemenristekdikti!B17</f>
        <v>Penentuan Reference Dose (RfD) Pada Penggunaan Obat Anti Nyamuk Di Dalam Ruangan</v>
      </c>
      <c r="C20" s="32" t="str">
        <f>IF(SUM(D20:AE20)=Kemenristekdikti!C17,"Oke","Ada Kesalahan")</f>
        <v>Oke</v>
      </c>
      <c r="D20" s="31">
        <f>IF(AND('Sub Jumlah Dana Kemenristekti'!C16=1,SUM('Sub Jumlah Dana Kemenristekti'!Q16:AE16)&gt;0),Kemenristekdikti!C17*$C$2,IF(AND('Sub Jumlah Dana Kemenristekti'!C16=1,'Sub Jumlah Dana Kemenristekti'!Q16=0),Kemenristekdikti!C17,0))</f>
        <v>0</v>
      </c>
      <c r="E20" s="31">
        <f>IF(AND('Sub Jumlah Dana Kemenristekti'!D16=1,SUM('Sub Jumlah Dana Kemenristekti'!Q16:AE16)&gt;0),Kemenristekdikti!C17*$C$2,IF(AND('Sub Jumlah Dana Kemenristekti'!D16=1,'Sub Jumlah Dana Kemenristekti'!R16=0),Kemenristekdikti!C17,0))</f>
        <v>0</v>
      </c>
      <c r="F20" s="31">
        <f>IF(AND('Sub Jumlah Dana Kemenristekti'!E16=1,SUM('Sub Jumlah Dana Kemenristekti'!Q16:AE16)&gt;0),Kemenristekdikti!C17*$C$2,IF(AND('Sub Jumlah Dana Kemenristekti'!E16=1,'Sub Jumlah Dana Kemenristekti'!S16=0),Kemenristekdikti!C17,0))</f>
        <v>0</v>
      </c>
      <c r="G20" s="31">
        <f>IF(AND('Sub Jumlah Dana Kemenristekti'!F16=1,SUM('Sub Jumlah Dana Kemenristekti'!Q16:AE16)&gt;0),Kemenristekdikti!C17*$C$2,IF(AND('Sub Jumlah Dana Kemenristekti'!F16=1,'Sub Jumlah Dana Kemenristekti'!T16=0),Kemenristekdikti!C17,0))</f>
        <v>0</v>
      </c>
      <c r="H20" s="31">
        <f>IF(AND('Sub Jumlah Dana Kemenristekti'!G16=1,SUM('Sub Jumlah Dana Kemenristekti'!Q16:AE16)&gt;0),Kemenristekdikti!C17*$C$2,IF(AND('Sub Jumlah Dana Kemenristekti'!G16=1,'Sub Jumlah Dana Kemenristekti'!U16=0),Kemenristekdikti!C17,0))</f>
        <v>0</v>
      </c>
      <c r="I20" s="31">
        <f>IF(AND('Sub Jumlah Dana Kemenristekti'!H16=1,SUM('Sub Jumlah Dana Kemenristekti'!Q16:AE16)&gt;0),Kemenristekdikti!C17*$C$2,IF(AND('Sub Jumlah Dana Kemenristekti'!H16=1,'Sub Jumlah Dana Kemenristekti'!V16=0),Kemenristekdikti!C17,0))</f>
        <v>0</v>
      </c>
      <c r="J20" s="31">
        <f>IF(AND('Sub Jumlah Dana Kemenristekti'!I16=1,SUM('Sub Jumlah Dana Kemenristekti'!Q16:AE16)&gt;0),Kemenristekdikti!C17*$C$2,IF(AND('Sub Jumlah Dana Kemenristekti'!I16=1,'Sub Jumlah Dana Kemenristekti'!W16=0),Kemenristekdikti!C17,0))</f>
        <v>0</v>
      </c>
      <c r="K20" s="31">
        <f>IF(AND('Sub Jumlah Dana Kemenristekti'!J16=1,SUM('Sub Jumlah Dana Kemenristekti'!Q16:AE16)&gt;0),Kemenristekdikti!C17*$C$2,IF(AND('Sub Jumlah Dana Kemenristekti'!J16=1,'Sub Jumlah Dana Kemenristekti'!X16=0),Kemenristekdikti!C17,0))</f>
        <v>0</v>
      </c>
      <c r="L20" s="31">
        <f>IF(AND('Sub Jumlah Dana Kemenristekti'!K16=1,SUM('Sub Jumlah Dana Kemenristekti'!Q16:AE16)&gt;0),Kemenristekdikti!C17*$C$2,IF(AND('Sub Jumlah Dana Kemenristekti'!K16=1,'Sub Jumlah Dana Kemenristekti'!Y16=0),Kemenristekdikti!C17,0))</f>
        <v>0</v>
      </c>
      <c r="M20" s="31">
        <f>IF(AND('Sub Jumlah Dana Kemenristekti'!L16=1,SUM('Sub Jumlah Dana Kemenristekti'!Q16:AE16)&gt;0),Kemenristekdikti!C17*$C$2,IF(AND('Sub Jumlah Dana Kemenristekti'!L16=1,'Sub Jumlah Dana Kemenristekti'!Z16=0),Kemenristekdikti!C17,0))</f>
        <v>0</v>
      </c>
      <c r="N20" s="31">
        <f>IF(AND('Sub Jumlah Dana Kemenristekti'!M16=1,SUM('Sub Jumlah Dana Kemenristekti'!Q16:AE16)&gt;0),Kemenristekdikti!C17*$C$2,IF(AND('Sub Jumlah Dana Kemenristekti'!M16=1,'Sub Jumlah Dana Kemenristekti'!AA16=0),Kemenristekdikti!C17,0))</f>
        <v>54000000</v>
      </c>
      <c r="O20" s="31">
        <f>IF(AND('Sub Jumlah Dana Kemenristekti'!N16=1,SUM('Sub Jumlah Dana Kemenristekti'!Q16:AE16)&gt;0),Kemenristekdikti!C17*$C$2,IF(AND('Sub Jumlah Dana Kemenristekti'!N16=1,'Sub Jumlah Dana Kemenristekti'!AB16=0),Kemenristekdikti!C17,0))</f>
        <v>0</v>
      </c>
      <c r="P20" s="31">
        <f>IF(AND('Sub Jumlah Dana Kemenristekti'!O16=1,SUM('Sub Jumlah Dana Kemenristekti'!Q16:AE16)&gt;0),Kemenristekdikti!C17*$C$2,IF(AND('Sub Jumlah Dana Kemenristekti'!O16=1,'Sub Jumlah Dana Kemenristekti'!AC16=0),Kemenristekdikti!C17,0))</f>
        <v>0</v>
      </c>
      <c r="Q20" s="31">
        <f>IF(AND('Sub Jumlah Dana Kemenristekti'!P16=1,SUM('Sub Jumlah Dana Kemenristekti'!Q16:AE16)&gt;0),Kemenristekdikti!C17*$C$2,IF(AND('Sub Jumlah Dana Kemenristekti'!P16=1,'Sub Jumlah Dana Kemenristekti'!AD16=0),Kemenristekdikti!C17,0))</f>
        <v>0</v>
      </c>
      <c r="R20" s="31">
        <f>IF(SUM('Sub Jumlah Dana Kemenristekti'!Q16:AD16)&gt;0,('Sub Jumlah Dana Kemenristekti'!Q16/SUM('Sub Jumlah Dana Kemenristekti'!Q16:AD16))*$C$3*Kemenristekdikti!C17,0)</f>
        <v>0</v>
      </c>
      <c r="S20" s="31">
        <f>IF(SUM('Sub Jumlah Dana Kemenristekti'!Q16:AD16)&gt;0,('Sub Jumlah Dana Kemenristekti'!R16/SUM('Sub Jumlah Dana Kemenristekti'!Q16:AD16))*$C$3*Kemenristekdikti!C17,0)</f>
        <v>0</v>
      </c>
      <c r="T20" s="31">
        <f>IF(SUM('Sub Jumlah Dana Kemenristekti'!Q16:AD16)&gt;0,('Sub Jumlah Dana Kemenristekti'!S16/SUM('Sub Jumlah Dana Kemenristekti'!Q16:AD16))*$C$3*Kemenristekdikti!C17,0)</f>
        <v>0</v>
      </c>
      <c r="U20" s="31">
        <f>IF(SUM('Sub Jumlah Dana Kemenristekti'!Q16:AD16)&gt;0,('Sub Jumlah Dana Kemenristekti'!T16/SUM('Sub Jumlah Dana Kemenristekti'!Q16:AD16))*$C$3*Kemenristekdikti!C17,0)</f>
        <v>0</v>
      </c>
      <c r="V20" s="31">
        <f>IF(SUM('Sub Jumlah Dana Kemenristekti'!Q16:AD16)&gt;0,('Sub Jumlah Dana Kemenristekti'!U16/SUM('Sub Jumlah Dana Kemenristekti'!Q16:AD16))*$C$3*Kemenristekdikti!C17,0)</f>
        <v>0</v>
      </c>
      <c r="W20" s="31">
        <f>IF(SUM('Sub Jumlah Dana Kemenristekti'!Q16:AD16)&gt;0,('Sub Jumlah Dana Kemenristekti'!V16/SUM('Sub Jumlah Dana Kemenristekti'!Q16:AD16))*$C$3*Kemenristekdikti!C17,0)</f>
        <v>0</v>
      </c>
      <c r="X20" s="31">
        <f>IF(SUM('Sub Jumlah Dana Kemenristekti'!Q16:AD16)&gt;0,('Sub Jumlah Dana Kemenristekti'!W16/SUM('Sub Jumlah Dana Kemenristekti'!Q16:AD16))*$C$3*Kemenristekdikti!C17,0)</f>
        <v>0</v>
      </c>
      <c r="Y20" s="31">
        <f>IF(SUM('Sub Jumlah Dana Kemenristekti'!Q16:AD16)&gt;0,('Sub Jumlah Dana Kemenristekti'!X16/SUM('Sub Jumlah Dana Kemenristekti'!Q16:AD16))*$C$3*Kemenristekdikti!C17,0)</f>
        <v>0</v>
      </c>
      <c r="Z20" s="31">
        <f>IF(SUM('Sub Jumlah Dana Kemenristekti'!Q16:AD16)&gt;0,('Sub Jumlah Dana Kemenristekti'!Y16/SUM('Sub Jumlah Dana Kemenristekti'!Q16:AD16))*$C$3*Kemenristekdikti!C17,0)</f>
        <v>0</v>
      </c>
      <c r="AA20" s="31">
        <f>IF(SUM('Sub Jumlah Dana Kemenristekti'!Q16:AD16)&gt;0,('Sub Jumlah Dana Kemenristekti'!Z16/SUM('Sub Jumlah Dana Kemenristekti'!Q16:AD16))*$C$3*Kemenristekdikti!C17,0)</f>
        <v>0</v>
      </c>
      <c r="AB20" s="31">
        <f>IF(SUM('Sub Jumlah Dana Kemenristekti'!Q16:AD16)&gt;0,('Sub Jumlah Dana Kemenristekti'!AA16/SUM('Sub Jumlah Dana Kemenristekti'!Q16:AD16))*$C$3*Kemenristekdikti!C17,0)</f>
        <v>0</v>
      </c>
      <c r="AC20" s="31">
        <f>IF(SUM('Sub Jumlah Dana Kemenristekti'!Q16:AD16)&gt;0,('Sub Jumlah Dana Kemenristekti'!AB16/SUM('Sub Jumlah Dana Kemenristekti'!Q16:AD16))*$C$3*Kemenristekdikti!C17,0)</f>
        <v>0</v>
      </c>
      <c r="AD20" s="31">
        <f>IF(SUM('Sub Jumlah Dana Kemenristekti'!Q16:AD16)&gt;0,('Sub Jumlah Dana Kemenristekti'!AC16/SUM('Sub Jumlah Dana Kemenristekti'!Q16:AD16))*$C$3*Kemenristekdikti!C17,0)</f>
        <v>0</v>
      </c>
      <c r="AE20" s="31">
        <f>IF(SUM('Sub Jumlah Dana Kemenristekti'!Q16:AD16)&gt;0,('Sub Jumlah Dana Kemenristekti'!AD16/SUM('Sub Jumlah Dana Kemenristekti'!Q16:AD16))*$C$3*Kemenristekdikti!C17,0)</f>
        <v>0</v>
      </c>
    </row>
    <row r="21" spans="1:33" ht="45" x14ac:dyDescent="0.25">
      <c r="A21" s="65"/>
      <c r="B21" s="3" t="str">
        <f>Kemenristekdikti!B18</f>
        <v>Aplikasi Fluidized Bed Crystallization (FBC) Untuk Recovery Magnesium Dari Limbah Pengolahan Air Laut Dalam Upaya Mewujudkan Marine Environmental Sustainability</v>
      </c>
      <c r="C21" s="32" t="str">
        <f>IF(SUM(D21:AE21)=Kemenristekdikti!C18,"Oke","Ada Kesalahan")</f>
        <v>Oke</v>
      </c>
      <c r="D21" s="31">
        <f>IF(AND('Sub Jumlah Dana Kemenristekti'!C17=1,SUM('Sub Jumlah Dana Kemenristekti'!Q17:AE17)&gt;0),Kemenristekdikti!C18*$C$2,IF(AND('Sub Jumlah Dana Kemenristekti'!C17=1,'Sub Jumlah Dana Kemenristekti'!Q17=0),Kemenristekdikti!C18,0))</f>
        <v>0</v>
      </c>
      <c r="E21" s="31">
        <f>IF(AND('Sub Jumlah Dana Kemenristekti'!D17=1,SUM('Sub Jumlah Dana Kemenristekti'!Q17:AE17)&gt;0),Kemenristekdikti!C18*$C$2,IF(AND('Sub Jumlah Dana Kemenristekti'!D17=1,'Sub Jumlah Dana Kemenristekti'!R17=0),Kemenristekdikti!C18,0))</f>
        <v>0</v>
      </c>
      <c r="F21" s="31">
        <f>IF(AND('Sub Jumlah Dana Kemenristekti'!E17=1,SUM('Sub Jumlah Dana Kemenristekti'!Q17:AE17)&gt;0),Kemenristekdikti!C18*$C$2,IF(AND('Sub Jumlah Dana Kemenristekti'!E17=1,'Sub Jumlah Dana Kemenristekti'!S17=0),Kemenristekdikti!C18,0))</f>
        <v>0</v>
      </c>
      <c r="G21" s="31">
        <f>IF(AND('Sub Jumlah Dana Kemenristekti'!F17=1,SUM('Sub Jumlah Dana Kemenristekti'!Q17:AE17)&gt;0),Kemenristekdikti!C18*$C$2,IF(AND('Sub Jumlah Dana Kemenristekti'!F17=1,'Sub Jumlah Dana Kemenristekti'!T17=0),Kemenristekdikti!C18,0))</f>
        <v>0</v>
      </c>
      <c r="H21" s="31">
        <f>IF(AND('Sub Jumlah Dana Kemenristekti'!G17=1,SUM('Sub Jumlah Dana Kemenristekti'!Q17:AE17)&gt;0),Kemenristekdikti!C18*$C$2,IF(AND('Sub Jumlah Dana Kemenristekti'!G17=1,'Sub Jumlah Dana Kemenristekti'!U17=0),Kemenristekdikti!C18,0))</f>
        <v>0</v>
      </c>
      <c r="I21" s="31">
        <f>IF(AND('Sub Jumlah Dana Kemenristekti'!H17=1,SUM('Sub Jumlah Dana Kemenristekti'!Q17:AE17)&gt;0),Kemenristekdikti!C18*$C$2,IF(AND('Sub Jumlah Dana Kemenristekti'!H17=1,'Sub Jumlah Dana Kemenristekti'!V17=0),Kemenristekdikti!C18,0))</f>
        <v>0</v>
      </c>
      <c r="J21" s="31">
        <f>IF(AND('Sub Jumlah Dana Kemenristekti'!I17=1,SUM('Sub Jumlah Dana Kemenristekti'!Q17:AE17)&gt;0),Kemenristekdikti!C18*$C$2,IF(AND('Sub Jumlah Dana Kemenristekti'!I17=1,'Sub Jumlah Dana Kemenristekti'!W17=0),Kemenristekdikti!C18,0))</f>
        <v>0</v>
      </c>
      <c r="K21" s="31">
        <f>IF(AND('Sub Jumlah Dana Kemenristekti'!J17=1,SUM('Sub Jumlah Dana Kemenristekti'!Q17:AE17)&gt;0),Kemenristekdikti!C18*$C$2,IF(AND('Sub Jumlah Dana Kemenristekti'!J17=1,'Sub Jumlah Dana Kemenristekti'!X17=0),Kemenristekdikti!C18,0))</f>
        <v>0</v>
      </c>
      <c r="L21" s="31">
        <f>IF(AND('Sub Jumlah Dana Kemenristekti'!K17=1,SUM('Sub Jumlah Dana Kemenristekti'!Q17:AE17)&gt;0),Kemenristekdikti!C18*$C$2,IF(AND('Sub Jumlah Dana Kemenristekti'!K17=1,'Sub Jumlah Dana Kemenristekti'!Y17=0),Kemenristekdikti!C18,0))</f>
        <v>0</v>
      </c>
      <c r="M21" s="31">
        <f>IF(AND('Sub Jumlah Dana Kemenristekti'!L17=1,SUM('Sub Jumlah Dana Kemenristekti'!Q17:AE17)&gt;0),Kemenristekdikti!C18*$C$2,IF(AND('Sub Jumlah Dana Kemenristekti'!L17=1,'Sub Jumlah Dana Kemenristekti'!Z17=0),Kemenristekdikti!C18,0))</f>
        <v>0</v>
      </c>
      <c r="N21" s="31">
        <f>IF(AND('Sub Jumlah Dana Kemenristekti'!M17=1,SUM('Sub Jumlah Dana Kemenristekti'!Q17:AE17)&gt;0),Kemenristekdikti!C18*$C$2,IF(AND('Sub Jumlah Dana Kemenristekti'!M17=1,'Sub Jumlah Dana Kemenristekti'!AA17=0),Kemenristekdikti!C18,0))</f>
        <v>0</v>
      </c>
      <c r="O21" s="31">
        <f>IF(AND('Sub Jumlah Dana Kemenristekti'!N17=1,SUM('Sub Jumlah Dana Kemenristekti'!Q17:AE17)&gt;0),Kemenristekdikti!C18*$C$2,IF(AND('Sub Jumlah Dana Kemenristekti'!N17=1,'Sub Jumlah Dana Kemenristekti'!AB17=0),Kemenristekdikti!C18,0))</f>
        <v>54000000</v>
      </c>
      <c r="P21" s="31">
        <f>IF(AND('Sub Jumlah Dana Kemenristekti'!O17=1,SUM('Sub Jumlah Dana Kemenristekti'!Q17:AE17)&gt;0),Kemenristekdikti!C18*$C$2,IF(AND('Sub Jumlah Dana Kemenristekti'!O17=1,'Sub Jumlah Dana Kemenristekti'!AC17=0),Kemenristekdikti!C18,0))</f>
        <v>0</v>
      </c>
      <c r="Q21" s="31">
        <f>IF(AND('Sub Jumlah Dana Kemenristekti'!P17=1,SUM('Sub Jumlah Dana Kemenristekti'!Q17:AE17)&gt;0),Kemenristekdikti!C18*$C$2,IF(AND('Sub Jumlah Dana Kemenristekti'!P17=1,'Sub Jumlah Dana Kemenristekti'!AD17=0),Kemenristekdikti!C18,0))</f>
        <v>0</v>
      </c>
      <c r="R21" s="31">
        <f>IF(SUM('Sub Jumlah Dana Kemenristekti'!Q17:AD17)&gt;0,('Sub Jumlah Dana Kemenristekti'!Q17/SUM('Sub Jumlah Dana Kemenristekti'!Q17:AD17))*$C$3*Kemenristekdikti!C18,0)</f>
        <v>0</v>
      </c>
      <c r="S21" s="31">
        <f>IF(SUM('Sub Jumlah Dana Kemenristekti'!Q17:AD17)&gt;0,('Sub Jumlah Dana Kemenristekti'!R17/SUM('Sub Jumlah Dana Kemenristekti'!Q17:AD17))*$C$3*Kemenristekdikti!C18,0)</f>
        <v>0</v>
      </c>
      <c r="T21" s="31">
        <f>IF(SUM('Sub Jumlah Dana Kemenristekti'!Q17:AD17)&gt;0,('Sub Jumlah Dana Kemenristekti'!S17/SUM('Sub Jumlah Dana Kemenristekti'!Q17:AD17))*$C$3*Kemenristekdikti!C18,0)</f>
        <v>0</v>
      </c>
      <c r="U21" s="31">
        <f>IF(SUM('Sub Jumlah Dana Kemenristekti'!Q17:AD17)&gt;0,('Sub Jumlah Dana Kemenristekti'!T17/SUM('Sub Jumlah Dana Kemenristekti'!Q17:AD17))*$C$3*Kemenristekdikti!C18,0)</f>
        <v>0</v>
      </c>
      <c r="V21" s="31">
        <f>IF(SUM('Sub Jumlah Dana Kemenristekti'!Q17:AD17)&gt;0,('Sub Jumlah Dana Kemenristekti'!U17/SUM('Sub Jumlah Dana Kemenristekti'!Q17:AD17))*$C$3*Kemenristekdikti!C18,0)</f>
        <v>0</v>
      </c>
      <c r="W21" s="31">
        <f>IF(SUM('Sub Jumlah Dana Kemenristekti'!Q17:AD17)&gt;0,('Sub Jumlah Dana Kemenristekti'!V17/SUM('Sub Jumlah Dana Kemenristekti'!Q17:AD17))*$C$3*Kemenristekdikti!C18,0)</f>
        <v>0</v>
      </c>
      <c r="X21" s="31">
        <f>IF(SUM('Sub Jumlah Dana Kemenristekti'!Q17:AD17)&gt;0,('Sub Jumlah Dana Kemenristekti'!W17/SUM('Sub Jumlah Dana Kemenristekti'!Q17:AD17))*$C$3*Kemenristekdikti!C18,0)</f>
        <v>0</v>
      </c>
      <c r="Y21" s="31">
        <f>IF(SUM('Sub Jumlah Dana Kemenristekti'!Q17:AD17)&gt;0,('Sub Jumlah Dana Kemenristekti'!X17/SUM('Sub Jumlah Dana Kemenristekti'!Q17:AD17))*$C$3*Kemenristekdikti!C18,0)</f>
        <v>0</v>
      </c>
      <c r="Z21" s="31">
        <f>IF(SUM('Sub Jumlah Dana Kemenristekti'!Q17:AD17)&gt;0,('Sub Jumlah Dana Kemenristekti'!Y17/SUM('Sub Jumlah Dana Kemenristekti'!Q17:AD17))*$C$3*Kemenristekdikti!C18,0)</f>
        <v>0</v>
      </c>
      <c r="AA21" s="31">
        <f>IF(SUM('Sub Jumlah Dana Kemenristekti'!Q17:AD17)&gt;0,('Sub Jumlah Dana Kemenristekti'!Z17/SUM('Sub Jumlah Dana Kemenristekti'!Q17:AD17))*$C$3*Kemenristekdikti!C18,0)</f>
        <v>0</v>
      </c>
      <c r="AB21" s="31">
        <f>IF(SUM('Sub Jumlah Dana Kemenristekti'!Q17:AD17)&gt;0,('Sub Jumlah Dana Kemenristekti'!AA17/SUM('Sub Jumlah Dana Kemenristekti'!Q17:AD17))*$C$3*Kemenristekdikti!C18,0)</f>
        <v>0</v>
      </c>
      <c r="AC21" s="31">
        <f>IF(SUM('Sub Jumlah Dana Kemenristekti'!Q17:AD17)&gt;0,('Sub Jumlah Dana Kemenristekti'!AB17/SUM('Sub Jumlah Dana Kemenristekti'!Q17:AD17))*$C$3*Kemenristekdikti!C18,0)</f>
        <v>0</v>
      </c>
      <c r="AD21" s="31">
        <f>IF(SUM('Sub Jumlah Dana Kemenristekti'!Q17:AD17)&gt;0,('Sub Jumlah Dana Kemenristekti'!AC17/SUM('Sub Jumlah Dana Kemenristekti'!Q17:AD17))*$C$3*Kemenristekdikti!C18,0)</f>
        <v>0</v>
      </c>
      <c r="AE21" s="31">
        <f>IF(SUM('Sub Jumlah Dana Kemenristekti'!Q17:AD17)&gt;0,('Sub Jumlah Dana Kemenristekti'!AD17/SUM('Sub Jumlah Dana Kemenristekti'!Q17:AD17))*$C$3*Kemenristekdikti!C18,0)</f>
        <v>0</v>
      </c>
    </row>
    <row r="22" spans="1:33" ht="45" x14ac:dyDescent="0.25">
      <c r="A22" s="65"/>
      <c r="B22" s="3" t="str">
        <f>Kemenristekdikti!B19</f>
        <v>Pengaruh Implementasi Multimodal Texts Dalam Program Extensive Reading Terhadap Kemampuan Membaca Mahasiswa Politeknik</v>
      </c>
      <c r="C22" s="32" t="str">
        <f>IF(SUM(D22:AE22)=Kemenristekdikti!C19,"Oke","Ada Kesalahan")</f>
        <v>Oke</v>
      </c>
      <c r="D22" s="31">
        <f>IF(AND('Sub Jumlah Dana Kemenristekti'!C18=1,SUM('Sub Jumlah Dana Kemenristekti'!Q18:AE18)&gt;0),Kemenristekdikti!C19*$C$2,IF(AND('Sub Jumlah Dana Kemenristekti'!C18=1,'Sub Jumlah Dana Kemenristekti'!Q18=0),Kemenristekdikti!C19,0))</f>
        <v>0</v>
      </c>
      <c r="E22" s="31">
        <f>IF(AND('Sub Jumlah Dana Kemenristekti'!D18=1,SUM('Sub Jumlah Dana Kemenristekti'!Q18:AE18)&gt;0),Kemenristekdikti!C19*$C$2,IF(AND('Sub Jumlah Dana Kemenristekti'!D18=1,'Sub Jumlah Dana Kemenristekti'!R18=0),Kemenristekdikti!C19,0))</f>
        <v>0</v>
      </c>
      <c r="F22" s="31">
        <f>IF(AND('Sub Jumlah Dana Kemenristekti'!E18=1,SUM('Sub Jumlah Dana Kemenristekti'!Q18:AE18)&gt;0),Kemenristekdikti!C19*$C$2,IF(AND('Sub Jumlah Dana Kemenristekti'!E18=1,'Sub Jumlah Dana Kemenristekti'!S18=0),Kemenristekdikti!C19,0))</f>
        <v>0</v>
      </c>
      <c r="G22" s="31">
        <f>IF(AND('Sub Jumlah Dana Kemenristekti'!F18=1,SUM('Sub Jumlah Dana Kemenristekti'!Q18:AE18)&gt;0),Kemenristekdikti!C19*$C$2,IF(AND('Sub Jumlah Dana Kemenristekti'!F18=1,'Sub Jumlah Dana Kemenristekti'!T18=0),Kemenristekdikti!C19,0))</f>
        <v>0</v>
      </c>
      <c r="H22" s="31">
        <f>IF(AND('Sub Jumlah Dana Kemenristekti'!G18=1,SUM('Sub Jumlah Dana Kemenristekti'!Q18:AE18)&gt;0),Kemenristekdikti!C19*$C$2,IF(AND('Sub Jumlah Dana Kemenristekti'!G18=1,'Sub Jumlah Dana Kemenristekti'!U18=0),Kemenristekdikti!C19,0))</f>
        <v>0</v>
      </c>
      <c r="I22" s="31">
        <f>IF(AND('Sub Jumlah Dana Kemenristekti'!H18=1,SUM('Sub Jumlah Dana Kemenristekti'!Q18:AE18)&gt;0),Kemenristekdikti!C19*$C$2,IF(AND('Sub Jumlah Dana Kemenristekti'!H18=1,'Sub Jumlah Dana Kemenristekti'!V18=0),Kemenristekdikti!C19,0))</f>
        <v>47500000</v>
      </c>
      <c r="J22" s="31">
        <f>IF(AND('Sub Jumlah Dana Kemenristekti'!I18=1,SUM('Sub Jumlah Dana Kemenristekti'!Q18:AE18)&gt;0),Kemenristekdikti!C19*$C$2,IF(AND('Sub Jumlah Dana Kemenristekti'!I18=1,'Sub Jumlah Dana Kemenristekti'!W18=0),Kemenristekdikti!C19,0))</f>
        <v>0</v>
      </c>
      <c r="K22" s="31">
        <f>IF(AND('Sub Jumlah Dana Kemenristekti'!J18=1,SUM('Sub Jumlah Dana Kemenristekti'!Q18:AE18)&gt;0),Kemenristekdikti!C19*$C$2,IF(AND('Sub Jumlah Dana Kemenristekti'!J18=1,'Sub Jumlah Dana Kemenristekti'!X18=0),Kemenristekdikti!C19,0))</f>
        <v>0</v>
      </c>
      <c r="L22" s="31">
        <f>IF(AND('Sub Jumlah Dana Kemenristekti'!K18=1,SUM('Sub Jumlah Dana Kemenristekti'!Q18:AE18)&gt;0),Kemenristekdikti!C19*$C$2,IF(AND('Sub Jumlah Dana Kemenristekti'!K18=1,'Sub Jumlah Dana Kemenristekti'!Y18=0),Kemenristekdikti!C19,0))</f>
        <v>0</v>
      </c>
      <c r="M22" s="31">
        <f>IF(AND('Sub Jumlah Dana Kemenristekti'!L18=1,SUM('Sub Jumlah Dana Kemenristekti'!Q18:AE18)&gt;0),Kemenristekdikti!C19*$C$2,IF(AND('Sub Jumlah Dana Kemenristekti'!L18=1,'Sub Jumlah Dana Kemenristekti'!Z18=0),Kemenristekdikti!C19,0))</f>
        <v>0</v>
      </c>
      <c r="N22" s="31">
        <f>IF(AND('Sub Jumlah Dana Kemenristekti'!M18=1,SUM('Sub Jumlah Dana Kemenristekti'!Q18:AE18)&gt;0),Kemenristekdikti!C19*$C$2,IF(AND('Sub Jumlah Dana Kemenristekti'!M18=1,'Sub Jumlah Dana Kemenristekti'!AA18=0),Kemenristekdikti!C19,0))</f>
        <v>0</v>
      </c>
      <c r="O22" s="31">
        <f>IF(AND('Sub Jumlah Dana Kemenristekti'!N18=1,SUM('Sub Jumlah Dana Kemenristekti'!Q18:AE18)&gt;0),Kemenristekdikti!C19*$C$2,IF(AND('Sub Jumlah Dana Kemenristekti'!N18=1,'Sub Jumlah Dana Kemenristekti'!AB18=0),Kemenristekdikti!C19,0))</f>
        <v>0</v>
      </c>
      <c r="P22" s="31">
        <f>IF(AND('Sub Jumlah Dana Kemenristekti'!O18=1,SUM('Sub Jumlah Dana Kemenristekti'!Q18:AE18)&gt;0),Kemenristekdikti!C19*$C$2,IF(AND('Sub Jumlah Dana Kemenristekti'!O18=1,'Sub Jumlah Dana Kemenristekti'!AC18=0),Kemenristekdikti!C19,0))</f>
        <v>0</v>
      </c>
      <c r="Q22" s="31">
        <f>IF(AND('Sub Jumlah Dana Kemenristekti'!P18=1,SUM('Sub Jumlah Dana Kemenristekti'!Q18:AE18)&gt;0),Kemenristekdikti!C19*$C$2,IF(AND('Sub Jumlah Dana Kemenristekti'!P18=1,'Sub Jumlah Dana Kemenristekti'!AD18=0),Kemenristekdikti!C19,0))</f>
        <v>0</v>
      </c>
      <c r="R22" s="31">
        <f>IF(SUM('Sub Jumlah Dana Kemenristekti'!Q18:AD18)&gt;0,('Sub Jumlah Dana Kemenristekti'!Q18/SUM('Sub Jumlah Dana Kemenristekti'!Q18:AD18))*$C$3*Kemenristekdikti!C19,0)</f>
        <v>0</v>
      </c>
      <c r="S22" s="31">
        <f>IF(SUM('Sub Jumlah Dana Kemenristekti'!Q18:AD18)&gt;0,('Sub Jumlah Dana Kemenristekti'!R18/SUM('Sub Jumlah Dana Kemenristekti'!Q18:AD18))*$C$3*Kemenristekdikti!C19,0)</f>
        <v>0</v>
      </c>
      <c r="T22" s="31">
        <f>IF(SUM('Sub Jumlah Dana Kemenristekti'!Q18:AD18)&gt;0,('Sub Jumlah Dana Kemenristekti'!S18/SUM('Sub Jumlah Dana Kemenristekti'!Q18:AD18))*$C$3*Kemenristekdikti!C19,0)</f>
        <v>0</v>
      </c>
      <c r="U22" s="31">
        <f>IF(SUM('Sub Jumlah Dana Kemenristekti'!Q18:AD18)&gt;0,('Sub Jumlah Dana Kemenristekti'!T18/SUM('Sub Jumlah Dana Kemenristekti'!Q18:AD18))*$C$3*Kemenristekdikti!C19,0)</f>
        <v>0</v>
      </c>
      <c r="V22" s="31">
        <f>IF(SUM('Sub Jumlah Dana Kemenristekti'!Q18:AD18)&gt;0,('Sub Jumlah Dana Kemenristekti'!U18/SUM('Sub Jumlah Dana Kemenristekti'!Q18:AD18))*$C$3*Kemenristekdikti!C19,0)</f>
        <v>0</v>
      </c>
      <c r="W22" s="31">
        <f>IF(SUM('Sub Jumlah Dana Kemenristekti'!Q18:AD18)&gt;0,('Sub Jumlah Dana Kemenristekti'!V18/SUM('Sub Jumlah Dana Kemenristekti'!Q18:AD18))*$C$3*Kemenristekdikti!C19,0)</f>
        <v>0</v>
      </c>
      <c r="X22" s="31">
        <f>IF(SUM('Sub Jumlah Dana Kemenristekti'!Q18:AD18)&gt;0,('Sub Jumlah Dana Kemenristekti'!W18/SUM('Sub Jumlah Dana Kemenristekti'!Q18:AD18))*$C$3*Kemenristekdikti!C19,0)</f>
        <v>0</v>
      </c>
      <c r="Y22" s="31">
        <f>IF(SUM('Sub Jumlah Dana Kemenristekti'!Q18:AD18)&gt;0,('Sub Jumlah Dana Kemenristekti'!X18/SUM('Sub Jumlah Dana Kemenristekti'!Q18:AD18))*$C$3*Kemenristekdikti!C19,0)</f>
        <v>0</v>
      </c>
      <c r="Z22" s="31">
        <f>IF(SUM('Sub Jumlah Dana Kemenristekti'!Q18:AD18)&gt;0,('Sub Jumlah Dana Kemenristekti'!Y18/SUM('Sub Jumlah Dana Kemenristekti'!Q18:AD18))*$C$3*Kemenristekdikti!C19,0)</f>
        <v>0</v>
      </c>
      <c r="AA22" s="31">
        <f>IF(SUM('Sub Jumlah Dana Kemenristekti'!Q18:AD18)&gt;0,('Sub Jumlah Dana Kemenristekti'!Z18/SUM('Sub Jumlah Dana Kemenristekti'!Q18:AD18))*$C$3*Kemenristekdikti!C19,0)</f>
        <v>0</v>
      </c>
      <c r="AB22" s="31">
        <f>IF(SUM('Sub Jumlah Dana Kemenristekti'!Q18:AD18)&gt;0,('Sub Jumlah Dana Kemenristekti'!AA18/SUM('Sub Jumlah Dana Kemenristekti'!Q18:AD18))*$C$3*Kemenristekdikti!C19,0)</f>
        <v>0</v>
      </c>
      <c r="AC22" s="31">
        <f>IF(SUM('Sub Jumlah Dana Kemenristekti'!Q18:AD18)&gt;0,('Sub Jumlah Dana Kemenristekti'!AB18/SUM('Sub Jumlah Dana Kemenristekti'!Q18:AD18))*$C$3*Kemenristekdikti!C19,0)</f>
        <v>0</v>
      </c>
      <c r="AD22" s="31">
        <f>IF(SUM('Sub Jumlah Dana Kemenristekti'!Q18:AD18)&gt;0,('Sub Jumlah Dana Kemenristekti'!AC18/SUM('Sub Jumlah Dana Kemenristekti'!Q18:AD18))*$C$3*Kemenristekdikti!C19,0)</f>
        <v>0</v>
      </c>
      <c r="AE22" s="31">
        <f>IF(SUM('Sub Jumlah Dana Kemenristekti'!Q18:AD18)&gt;0,('Sub Jumlah Dana Kemenristekti'!AD18/SUM('Sub Jumlah Dana Kemenristekti'!Q18:AD18))*$C$3*Kemenristekdikti!C19,0)</f>
        <v>0</v>
      </c>
    </row>
    <row r="23" spans="1:33" ht="45" x14ac:dyDescent="0.25">
      <c r="A23" s="65"/>
      <c r="B23" s="3" t="str">
        <f>Kemenristekdikti!B20</f>
        <v>Model Paradigma Perceived Safety Driving Penyebab Tingginya Angka Kecelakaan Pengemudi Angkutan Bus AKDP Di Jawa Timur</v>
      </c>
      <c r="C23" s="32" t="str">
        <f>IF(SUM(D23:AE23)=Kemenristekdikti!C20,"Oke","Ada Kesalahan")</f>
        <v>Oke</v>
      </c>
      <c r="D23" s="31">
        <f>IF(AND('Sub Jumlah Dana Kemenristekti'!C19=1,SUM('Sub Jumlah Dana Kemenristekti'!Q19:AE19)&gt;0),Kemenristekdikti!C20*$C$2,IF(AND('Sub Jumlah Dana Kemenristekti'!C19=1,'Sub Jumlah Dana Kemenristekti'!Q19=0),Kemenristekdikti!C20,0))</f>
        <v>0</v>
      </c>
      <c r="E23" s="31">
        <f>IF(AND('Sub Jumlah Dana Kemenristekti'!D19=1,SUM('Sub Jumlah Dana Kemenristekti'!Q19:AE19)&gt;0),Kemenristekdikti!C20*$C$2,IF(AND('Sub Jumlah Dana Kemenristekti'!D19=1,'Sub Jumlah Dana Kemenristekti'!R19=0),Kemenristekdikti!C20,0))</f>
        <v>0</v>
      </c>
      <c r="F23" s="31">
        <f>IF(AND('Sub Jumlah Dana Kemenristekti'!E19=1,SUM('Sub Jumlah Dana Kemenristekti'!Q19:AE19)&gt;0),Kemenristekdikti!C20*$C$2,IF(AND('Sub Jumlah Dana Kemenristekti'!E19=1,'Sub Jumlah Dana Kemenristekti'!S19=0),Kemenristekdikti!C20,0))</f>
        <v>0</v>
      </c>
      <c r="G23" s="31">
        <f>IF(AND('Sub Jumlah Dana Kemenristekti'!F19=1,SUM('Sub Jumlah Dana Kemenristekti'!Q19:AE19)&gt;0),Kemenristekdikti!C20*$C$2,IF(AND('Sub Jumlah Dana Kemenristekti'!F19=1,'Sub Jumlah Dana Kemenristekti'!T19=0),Kemenristekdikti!C20,0))</f>
        <v>0</v>
      </c>
      <c r="H23" s="31">
        <f>IF(AND('Sub Jumlah Dana Kemenristekti'!G19=1,SUM('Sub Jumlah Dana Kemenristekti'!Q19:AE19)&gt;0),Kemenristekdikti!C20*$C$2,IF(AND('Sub Jumlah Dana Kemenristekti'!G19=1,'Sub Jumlah Dana Kemenristekti'!U19=0),Kemenristekdikti!C20,0))</f>
        <v>0</v>
      </c>
      <c r="I23" s="31">
        <f>IF(AND('Sub Jumlah Dana Kemenristekti'!H19=1,SUM('Sub Jumlah Dana Kemenristekti'!Q19:AE19)&gt;0),Kemenristekdikti!C20*$C$2,IF(AND('Sub Jumlah Dana Kemenristekti'!H19=1,'Sub Jumlah Dana Kemenristekti'!V19=0),Kemenristekdikti!C20,0))</f>
        <v>0</v>
      </c>
      <c r="J23" s="31">
        <f>IF(AND('Sub Jumlah Dana Kemenristekti'!I19=1,SUM('Sub Jumlah Dana Kemenristekti'!Q19:AE19)&gt;0),Kemenristekdikti!C20*$C$2,IF(AND('Sub Jumlah Dana Kemenristekti'!I19=1,'Sub Jumlah Dana Kemenristekti'!W19=0),Kemenristekdikti!C20,0))</f>
        <v>0</v>
      </c>
      <c r="K23" s="31">
        <f>IF(AND('Sub Jumlah Dana Kemenristekti'!J19=1,SUM('Sub Jumlah Dana Kemenristekti'!Q19:AE19)&gt;0),Kemenristekdikti!C20*$C$2,IF(AND('Sub Jumlah Dana Kemenristekti'!J19=1,'Sub Jumlah Dana Kemenristekti'!X19=0),Kemenristekdikti!C20,0))</f>
        <v>0</v>
      </c>
      <c r="L23" s="31">
        <f>IF(AND('Sub Jumlah Dana Kemenristekti'!K19=1,SUM('Sub Jumlah Dana Kemenristekti'!Q19:AE19)&gt;0),Kemenristekdikti!C20*$C$2,IF(AND('Sub Jumlah Dana Kemenristekti'!K19=1,'Sub Jumlah Dana Kemenristekti'!Y19=0),Kemenristekdikti!C20,0))</f>
        <v>0</v>
      </c>
      <c r="M23" s="31">
        <f>IF(AND('Sub Jumlah Dana Kemenristekti'!L19=1,SUM('Sub Jumlah Dana Kemenristekti'!Q19:AE19)&gt;0),Kemenristekdikti!C20*$C$2,IF(AND('Sub Jumlah Dana Kemenristekti'!L19=1,'Sub Jumlah Dana Kemenristekti'!Z19=0),Kemenristekdikti!C20,0))</f>
        <v>0</v>
      </c>
      <c r="N23" s="31">
        <f>IF(AND('Sub Jumlah Dana Kemenristekti'!M19=1,SUM('Sub Jumlah Dana Kemenristekti'!Q19:AE19)&gt;0),Kemenristekdikti!C20*$C$2,IF(AND('Sub Jumlah Dana Kemenristekti'!M19=1,'Sub Jumlah Dana Kemenristekti'!AA19=0),Kemenristekdikti!C20,0))</f>
        <v>50000000</v>
      </c>
      <c r="O23" s="31">
        <f>IF(AND('Sub Jumlah Dana Kemenristekti'!N19=1,SUM('Sub Jumlah Dana Kemenristekti'!Q19:AE19)&gt;0),Kemenristekdikti!C20*$C$2,IF(AND('Sub Jumlah Dana Kemenristekti'!N19=1,'Sub Jumlah Dana Kemenristekti'!AB19=0),Kemenristekdikti!C20,0))</f>
        <v>0</v>
      </c>
      <c r="P23" s="31">
        <f>IF(AND('Sub Jumlah Dana Kemenristekti'!O19=1,SUM('Sub Jumlah Dana Kemenristekti'!Q19:AE19)&gt;0),Kemenristekdikti!C20*$C$2,IF(AND('Sub Jumlah Dana Kemenristekti'!O19=1,'Sub Jumlah Dana Kemenristekti'!AC19=0),Kemenristekdikti!C20,0))</f>
        <v>0</v>
      </c>
      <c r="Q23" s="31">
        <f>IF(AND('Sub Jumlah Dana Kemenristekti'!P19=1,SUM('Sub Jumlah Dana Kemenristekti'!Q19:AE19)&gt;0),Kemenristekdikti!C20*$C$2,IF(AND('Sub Jumlah Dana Kemenristekti'!P19=1,'Sub Jumlah Dana Kemenristekti'!AD19=0),Kemenristekdikti!C20,0))</f>
        <v>0</v>
      </c>
      <c r="R23" s="31">
        <f>IF(SUM('Sub Jumlah Dana Kemenristekti'!Q19:AD19)&gt;0,('Sub Jumlah Dana Kemenristekti'!Q19/SUM('Sub Jumlah Dana Kemenristekti'!Q19:AD19))*$C$3*Kemenristekdikti!C20,0)</f>
        <v>0</v>
      </c>
      <c r="S23" s="31">
        <f>IF(SUM('Sub Jumlah Dana Kemenristekti'!Q19:AD19)&gt;0,('Sub Jumlah Dana Kemenristekti'!R19/SUM('Sub Jumlah Dana Kemenristekti'!Q19:AD19))*$C$3*Kemenristekdikti!C20,0)</f>
        <v>0</v>
      </c>
      <c r="T23" s="31">
        <f>IF(SUM('Sub Jumlah Dana Kemenristekti'!Q19:AD19)&gt;0,('Sub Jumlah Dana Kemenristekti'!S19/SUM('Sub Jumlah Dana Kemenristekti'!Q19:AD19))*$C$3*Kemenristekdikti!C20,0)</f>
        <v>0</v>
      </c>
      <c r="U23" s="31">
        <f>IF(SUM('Sub Jumlah Dana Kemenristekti'!Q19:AD19)&gt;0,('Sub Jumlah Dana Kemenristekti'!T19/SUM('Sub Jumlah Dana Kemenristekti'!Q19:AD19))*$C$3*Kemenristekdikti!C20,0)</f>
        <v>0</v>
      </c>
      <c r="V23" s="31">
        <f>IF(SUM('Sub Jumlah Dana Kemenristekti'!Q19:AD19)&gt;0,('Sub Jumlah Dana Kemenristekti'!U19/SUM('Sub Jumlah Dana Kemenristekti'!Q19:AD19))*$C$3*Kemenristekdikti!C20,0)</f>
        <v>0</v>
      </c>
      <c r="W23" s="31">
        <f>IF(SUM('Sub Jumlah Dana Kemenristekti'!Q19:AD19)&gt;0,('Sub Jumlah Dana Kemenristekti'!V19/SUM('Sub Jumlah Dana Kemenristekti'!Q19:AD19))*$C$3*Kemenristekdikti!C20,0)</f>
        <v>0</v>
      </c>
      <c r="X23" s="31">
        <f>IF(SUM('Sub Jumlah Dana Kemenristekti'!Q19:AD19)&gt;0,('Sub Jumlah Dana Kemenristekti'!W19/SUM('Sub Jumlah Dana Kemenristekti'!Q19:AD19))*$C$3*Kemenristekdikti!C20,0)</f>
        <v>0</v>
      </c>
      <c r="Y23" s="31">
        <f>IF(SUM('Sub Jumlah Dana Kemenristekti'!Q19:AD19)&gt;0,('Sub Jumlah Dana Kemenristekti'!X19/SUM('Sub Jumlah Dana Kemenristekti'!Q19:AD19))*$C$3*Kemenristekdikti!C20,0)</f>
        <v>0</v>
      </c>
      <c r="Z23" s="31">
        <f>IF(SUM('Sub Jumlah Dana Kemenristekti'!Q19:AD19)&gt;0,('Sub Jumlah Dana Kemenristekti'!Y19/SUM('Sub Jumlah Dana Kemenristekti'!Q19:AD19))*$C$3*Kemenristekdikti!C20,0)</f>
        <v>0</v>
      </c>
      <c r="AA23" s="31">
        <f>IF(SUM('Sub Jumlah Dana Kemenristekti'!Q19:AD19)&gt;0,('Sub Jumlah Dana Kemenristekti'!Z19/SUM('Sub Jumlah Dana Kemenristekti'!Q19:AD19))*$C$3*Kemenristekdikti!C20,0)</f>
        <v>0</v>
      </c>
      <c r="AB23" s="31">
        <f>IF(SUM('Sub Jumlah Dana Kemenristekti'!Q19:AD19)&gt;0,('Sub Jumlah Dana Kemenristekti'!AA19/SUM('Sub Jumlah Dana Kemenristekti'!Q19:AD19))*$C$3*Kemenristekdikti!C20,0)</f>
        <v>0</v>
      </c>
      <c r="AC23" s="31">
        <f>IF(SUM('Sub Jumlah Dana Kemenristekti'!Q19:AD19)&gt;0,('Sub Jumlah Dana Kemenristekti'!AB19/SUM('Sub Jumlah Dana Kemenristekti'!Q19:AD19))*$C$3*Kemenristekdikti!C20,0)</f>
        <v>0</v>
      </c>
      <c r="AD23" s="31">
        <f>IF(SUM('Sub Jumlah Dana Kemenristekti'!Q19:AD19)&gt;0,('Sub Jumlah Dana Kemenristekti'!AC19/SUM('Sub Jumlah Dana Kemenristekti'!Q19:AD19))*$C$3*Kemenristekdikti!C20,0)</f>
        <v>0</v>
      </c>
      <c r="AE23" s="31">
        <f>IF(SUM('Sub Jumlah Dana Kemenristekti'!Q19:AD19)&gt;0,('Sub Jumlah Dana Kemenristekti'!AD19/SUM('Sub Jumlah Dana Kemenristekti'!Q19:AD19))*$C$3*Kemenristekdikti!C20,0)</f>
        <v>0</v>
      </c>
    </row>
    <row r="24" spans="1:33" ht="45" x14ac:dyDescent="0.25">
      <c r="A24" s="65"/>
      <c r="B24" s="3" t="str">
        <f>Kemenristekdikti!B21</f>
        <v>Karakterisasi Semen Alkalin Hibrida Berbahan OPC-Fly Ash Dengan Aktivator Kering</v>
      </c>
      <c r="C24" s="32" t="str">
        <f>IF(SUM(D24:AE24)=Kemenristekdikti!C21,"Oke","Ada Kesalahan")</f>
        <v>Oke</v>
      </c>
      <c r="D24" s="31">
        <f>IF(AND('Sub Jumlah Dana Kemenristekti'!C20=1,SUM('Sub Jumlah Dana Kemenristekti'!Q20:AE20)&gt;0),Kemenristekdikti!C21*$C$2,IF(AND('Sub Jumlah Dana Kemenristekti'!C20=1,'Sub Jumlah Dana Kemenristekti'!Q20=0),Kemenristekdikti!C21,0))</f>
        <v>0</v>
      </c>
      <c r="E24" s="31">
        <f>IF(AND('Sub Jumlah Dana Kemenristekti'!D20=1,SUM('Sub Jumlah Dana Kemenristekti'!Q20:AE20)&gt;0),Kemenristekdikti!C21*$C$2,IF(AND('Sub Jumlah Dana Kemenristekti'!D20=1,'Sub Jumlah Dana Kemenristekti'!R20=0),Kemenristekdikti!C21,0))</f>
        <v>0</v>
      </c>
      <c r="F24" s="31">
        <f>IF(AND('Sub Jumlah Dana Kemenristekti'!E20=1,SUM('Sub Jumlah Dana Kemenristekti'!Q20:AE20)&gt;0),Kemenristekdikti!C21*$C$2,IF(AND('Sub Jumlah Dana Kemenristekti'!E20=1,'Sub Jumlah Dana Kemenristekti'!S20=0),Kemenristekdikti!C21,0))</f>
        <v>0</v>
      </c>
      <c r="G24" s="31">
        <f>IF(AND('Sub Jumlah Dana Kemenristekti'!F20=1,SUM('Sub Jumlah Dana Kemenristekti'!Q20:AE20)&gt;0),Kemenristekdikti!C21*$C$2,IF(AND('Sub Jumlah Dana Kemenristekti'!F20=1,'Sub Jumlah Dana Kemenristekti'!T20=0),Kemenristekdikti!C21,0))</f>
        <v>0</v>
      </c>
      <c r="H24" s="31">
        <f>IF(AND('Sub Jumlah Dana Kemenristekti'!G20=1,SUM('Sub Jumlah Dana Kemenristekti'!Q20:AE20)&gt;0),Kemenristekdikti!C21*$C$2,IF(AND('Sub Jumlah Dana Kemenristekti'!G20=1,'Sub Jumlah Dana Kemenristekti'!U20=0),Kemenristekdikti!C21,0))</f>
        <v>57500000</v>
      </c>
      <c r="I24" s="31">
        <f>IF(AND('Sub Jumlah Dana Kemenristekti'!H20=1,SUM('Sub Jumlah Dana Kemenristekti'!Q20:AE20)&gt;0),Kemenristekdikti!C21*$C$2,IF(AND('Sub Jumlah Dana Kemenristekti'!H20=1,'Sub Jumlah Dana Kemenristekti'!V20=0),Kemenristekdikti!C21,0))</f>
        <v>0</v>
      </c>
      <c r="J24" s="31">
        <f>IF(AND('Sub Jumlah Dana Kemenristekti'!I20=1,SUM('Sub Jumlah Dana Kemenristekti'!Q20:AE20)&gt;0),Kemenristekdikti!C21*$C$2,IF(AND('Sub Jumlah Dana Kemenristekti'!I20=1,'Sub Jumlah Dana Kemenristekti'!W20=0),Kemenristekdikti!C21,0))</f>
        <v>0</v>
      </c>
      <c r="K24" s="31">
        <f>IF(AND('Sub Jumlah Dana Kemenristekti'!J20=1,SUM('Sub Jumlah Dana Kemenristekti'!Q20:AE20)&gt;0),Kemenristekdikti!C21*$C$2,IF(AND('Sub Jumlah Dana Kemenristekti'!J20=1,'Sub Jumlah Dana Kemenristekti'!X20=0),Kemenristekdikti!C21,0))</f>
        <v>0</v>
      </c>
      <c r="L24" s="31">
        <f>IF(AND('Sub Jumlah Dana Kemenristekti'!K20=1,SUM('Sub Jumlah Dana Kemenristekti'!Q20:AE20)&gt;0),Kemenristekdikti!C21*$C$2,IF(AND('Sub Jumlah Dana Kemenristekti'!K20=1,'Sub Jumlah Dana Kemenristekti'!Y20=0),Kemenristekdikti!C21,0))</f>
        <v>0</v>
      </c>
      <c r="M24" s="31">
        <f>IF(AND('Sub Jumlah Dana Kemenristekti'!L20=1,SUM('Sub Jumlah Dana Kemenristekti'!Q20:AE20)&gt;0),Kemenristekdikti!C21*$C$2,IF(AND('Sub Jumlah Dana Kemenristekti'!L20=1,'Sub Jumlah Dana Kemenristekti'!Z20=0),Kemenristekdikti!C21,0))</f>
        <v>0</v>
      </c>
      <c r="N24" s="31">
        <f>IF(AND('Sub Jumlah Dana Kemenristekti'!M20=1,SUM('Sub Jumlah Dana Kemenristekti'!Q20:AE20)&gt;0),Kemenristekdikti!C21*$C$2,IF(AND('Sub Jumlah Dana Kemenristekti'!M20=1,'Sub Jumlah Dana Kemenristekti'!AA20=0),Kemenristekdikti!C21,0))</f>
        <v>0</v>
      </c>
      <c r="O24" s="31">
        <f>IF(AND('Sub Jumlah Dana Kemenristekti'!N20=1,SUM('Sub Jumlah Dana Kemenristekti'!Q20:AE20)&gt;0),Kemenristekdikti!C21*$C$2,IF(AND('Sub Jumlah Dana Kemenristekti'!N20=1,'Sub Jumlah Dana Kemenristekti'!AB20=0),Kemenristekdikti!C21,0))</f>
        <v>0</v>
      </c>
      <c r="P24" s="31">
        <f>IF(AND('Sub Jumlah Dana Kemenristekti'!O20=1,SUM('Sub Jumlah Dana Kemenristekti'!Q20:AE20)&gt;0),Kemenristekdikti!C21*$C$2,IF(AND('Sub Jumlah Dana Kemenristekti'!O20=1,'Sub Jumlah Dana Kemenristekti'!AC20=0),Kemenristekdikti!C21,0))</f>
        <v>0</v>
      </c>
      <c r="Q24" s="31">
        <f>IF(AND('Sub Jumlah Dana Kemenristekti'!P20=1,SUM('Sub Jumlah Dana Kemenristekti'!Q20:AE20)&gt;0),Kemenristekdikti!C21*$C$2,IF(AND('Sub Jumlah Dana Kemenristekti'!P20=1,'Sub Jumlah Dana Kemenristekti'!AD20=0),Kemenristekdikti!C21,0))</f>
        <v>0</v>
      </c>
      <c r="R24" s="31">
        <f>IF(SUM('Sub Jumlah Dana Kemenristekti'!Q20:AD20)&gt;0,('Sub Jumlah Dana Kemenristekti'!Q20/SUM('Sub Jumlah Dana Kemenristekti'!Q20:AD20))*$C$3*Kemenristekdikti!C21,0)</f>
        <v>0</v>
      </c>
      <c r="S24" s="31">
        <f>IF(SUM('Sub Jumlah Dana Kemenristekti'!Q20:AD20)&gt;0,('Sub Jumlah Dana Kemenristekti'!R20/SUM('Sub Jumlah Dana Kemenristekti'!Q20:AD20))*$C$3*Kemenristekdikti!C21,0)</f>
        <v>0</v>
      </c>
      <c r="T24" s="31">
        <f>IF(SUM('Sub Jumlah Dana Kemenristekti'!Q20:AD20)&gt;0,('Sub Jumlah Dana Kemenristekti'!S20/SUM('Sub Jumlah Dana Kemenristekti'!Q20:AD20))*$C$3*Kemenristekdikti!C21,0)</f>
        <v>0</v>
      </c>
      <c r="U24" s="31">
        <f>IF(SUM('Sub Jumlah Dana Kemenristekti'!Q20:AD20)&gt;0,('Sub Jumlah Dana Kemenristekti'!T20/SUM('Sub Jumlah Dana Kemenristekti'!Q20:AD20))*$C$3*Kemenristekdikti!C21,0)</f>
        <v>0</v>
      </c>
      <c r="V24" s="31">
        <f>IF(SUM('Sub Jumlah Dana Kemenristekti'!Q20:AD20)&gt;0,('Sub Jumlah Dana Kemenristekti'!U20/SUM('Sub Jumlah Dana Kemenristekti'!Q20:AD20))*$C$3*Kemenristekdikti!C21,0)</f>
        <v>0</v>
      </c>
      <c r="W24" s="31">
        <f>IF(SUM('Sub Jumlah Dana Kemenristekti'!Q20:AD20)&gt;0,('Sub Jumlah Dana Kemenristekti'!V20/SUM('Sub Jumlah Dana Kemenristekti'!Q20:AD20))*$C$3*Kemenristekdikti!C21,0)</f>
        <v>0</v>
      </c>
      <c r="X24" s="31">
        <f>IF(SUM('Sub Jumlah Dana Kemenristekti'!Q20:AD20)&gt;0,('Sub Jumlah Dana Kemenristekti'!W20/SUM('Sub Jumlah Dana Kemenristekti'!Q20:AD20))*$C$3*Kemenristekdikti!C21,0)</f>
        <v>0</v>
      </c>
      <c r="Y24" s="31">
        <f>IF(SUM('Sub Jumlah Dana Kemenristekti'!Q20:AD20)&gt;0,('Sub Jumlah Dana Kemenristekti'!X20/SUM('Sub Jumlah Dana Kemenristekti'!Q20:AD20))*$C$3*Kemenristekdikti!C21,0)</f>
        <v>0</v>
      </c>
      <c r="Z24" s="31">
        <f>IF(SUM('Sub Jumlah Dana Kemenristekti'!Q20:AD20)&gt;0,('Sub Jumlah Dana Kemenristekti'!Y20/SUM('Sub Jumlah Dana Kemenristekti'!Q20:AD20))*$C$3*Kemenristekdikti!C21,0)</f>
        <v>0</v>
      </c>
      <c r="AA24" s="31">
        <f>IF(SUM('Sub Jumlah Dana Kemenristekti'!Q20:AD20)&gt;0,('Sub Jumlah Dana Kemenristekti'!Z20/SUM('Sub Jumlah Dana Kemenristekti'!Q20:AD20))*$C$3*Kemenristekdikti!C21,0)</f>
        <v>0</v>
      </c>
      <c r="AB24" s="31">
        <f>IF(SUM('Sub Jumlah Dana Kemenristekti'!Q20:AD20)&gt;0,('Sub Jumlah Dana Kemenristekti'!AA20/SUM('Sub Jumlah Dana Kemenristekti'!Q20:AD20))*$C$3*Kemenristekdikti!C21,0)</f>
        <v>0</v>
      </c>
      <c r="AC24" s="31">
        <f>IF(SUM('Sub Jumlah Dana Kemenristekti'!Q20:AD20)&gt;0,('Sub Jumlah Dana Kemenristekti'!AB20/SUM('Sub Jumlah Dana Kemenristekti'!Q20:AD20))*$C$3*Kemenristekdikti!C21,0)</f>
        <v>0</v>
      </c>
      <c r="AD24" s="31">
        <f>IF(SUM('Sub Jumlah Dana Kemenristekti'!Q20:AD20)&gt;0,('Sub Jumlah Dana Kemenristekti'!AC20/SUM('Sub Jumlah Dana Kemenristekti'!Q20:AD20))*$C$3*Kemenristekdikti!C21,0)</f>
        <v>0</v>
      </c>
      <c r="AE24" s="31">
        <f>IF(SUM('Sub Jumlah Dana Kemenristekti'!Q20:AD20)&gt;0,('Sub Jumlah Dana Kemenristekti'!AD20/SUM('Sub Jumlah Dana Kemenristekti'!Q20:AD20))*$C$3*Kemenristekdikti!C21,0)</f>
        <v>0</v>
      </c>
    </row>
    <row r="25" spans="1:33" ht="45" x14ac:dyDescent="0.25">
      <c r="A25" s="65">
        <f>A20+1</f>
        <v>15</v>
      </c>
      <c r="B25" s="3" t="str">
        <f>Kemenristekdikti!B22</f>
        <v>Perancangan Dan Pembuatan Aplikasi Easolas (Applying Solas Easily) LSA Chapter Berbasis Android</v>
      </c>
      <c r="C25" s="32" t="str">
        <f>IF(SUM(D25:AE25)=Kemenristekdikti!C22,"Oke","Ada Kesalahan")</f>
        <v>Oke</v>
      </c>
      <c r="D25" s="31">
        <f>IF(AND('Sub Jumlah Dana Kemenristekti'!C21=1,SUM('Sub Jumlah Dana Kemenristekti'!Q21:AE21)&gt;0),Kemenristekdikti!C22*$C$2,IF(AND('Sub Jumlah Dana Kemenristekti'!C21=1,'Sub Jumlah Dana Kemenristekti'!Q21=0),Kemenristekdikti!C22,0))</f>
        <v>0</v>
      </c>
      <c r="E25" s="31">
        <f>IF(AND('Sub Jumlah Dana Kemenristekti'!D21=1,SUM('Sub Jumlah Dana Kemenristekti'!Q21:AE21)&gt;0),Kemenristekdikti!C22*$C$2,IF(AND('Sub Jumlah Dana Kemenristekti'!D21=1,'Sub Jumlah Dana Kemenristekti'!R21=0),Kemenristekdikti!C22,0))</f>
        <v>0</v>
      </c>
      <c r="F25" s="31">
        <f>IF(AND('Sub Jumlah Dana Kemenristekti'!E21=1,SUM('Sub Jumlah Dana Kemenristekti'!Q21:AE21)&gt;0),Kemenristekdikti!C22*$C$2,IF(AND('Sub Jumlah Dana Kemenristekti'!E21=1,'Sub Jumlah Dana Kemenristekti'!S21=0),Kemenristekdikti!C22,0))</f>
        <v>0</v>
      </c>
      <c r="G25" s="31">
        <f>IF(AND('Sub Jumlah Dana Kemenristekti'!F21=1,SUM('Sub Jumlah Dana Kemenristekti'!Q21:AE21)&gt;0),Kemenristekdikti!C22*$C$2,IF(AND('Sub Jumlah Dana Kemenristekti'!F21=1,'Sub Jumlah Dana Kemenristekti'!T21=0),Kemenristekdikti!C22,0))</f>
        <v>30000000</v>
      </c>
      <c r="H25" s="31">
        <f>IF(AND('Sub Jumlah Dana Kemenristekti'!G21=1,SUM('Sub Jumlah Dana Kemenristekti'!Q21:AE21)&gt;0),Kemenristekdikti!C22*$C$2,IF(AND('Sub Jumlah Dana Kemenristekti'!G21=1,'Sub Jumlah Dana Kemenristekti'!U21=0),Kemenristekdikti!C22,0))</f>
        <v>0</v>
      </c>
      <c r="I25" s="31">
        <f>IF(AND('Sub Jumlah Dana Kemenristekti'!H21=1,SUM('Sub Jumlah Dana Kemenristekti'!Q21:AE21)&gt;0),Kemenristekdikti!C22*$C$2,IF(AND('Sub Jumlah Dana Kemenristekti'!H21=1,'Sub Jumlah Dana Kemenristekti'!V21=0),Kemenristekdikti!C22,0))</f>
        <v>0</v>
      </c>
      <c r="J25" s="31">
        <f>IF(AND('Sub Jumlah Dana Kemenristekti'!I21=1,SUM('Sub Jumlah Dana Kemenristekti'!Q21:AE21)&gt;0),Kemenristekdikti!C22*$C$2,IF(AND('Sub Jumlah Dana Kemenristekti'!I21=1,'Sub Jumlah Dana Kemenristekti'!W21=0),Kemenristekdikti!C22,0))</f>
        <v>0</v>
      </c>
      <c r="K25" s="31">
        <f>IF(AND('Sub Jumlah Dana Kemenristekti'!J21=1,SUM('Sub Jumlah Dana Kemenristekti'!Q21:AE21)&gt;0),Kemenristekdikti!C22*$C$2,IF(AND('Sub Jumlah Dana Kemenristekti'!J21=1,'Sub Jumlah Dana Kemenristekti'!X21=0),Kemenristekdikti!C22,0))</f>
        <v>0</v>
      </c>
      <c r="L25" s="31">
        <f>IF(AND('Sub Jumlah Dana Kemenristekti'!K21=1,SUM('Sub Jumlah Dana Kemenristekti'!Q21:AE21)&gt;0),Kemenristekdikti!C22*$C$2,IF(AND('Sub Jumlah Dana Kemenristekti'!K21=1,'Sub Jumlah Dana Kemenristekti'!Y21=0),Kemenristekdikti!C22,0))</f>
        <v>0</v>
      </c>
      <c r="M25" s="31">
        <f>IF(AND('Sub Jumlah Dana Kemenristekti'!L21=1,SUM('Sub Jumlah Dana Kemenristekti'!Q21:AE21)&gt;0),Kemenristekdikti!C22*$C$2,IF(AND('Sub Jumlah Dana Kemenristekti'!L21=1,'Sub Jumlah Dana Kemenristekti'!Z21=0),Kemenristekdikti!C22,0))</f>
        <v>0</v>
      </c>
      <c r="N25" s="31">
        <f>IF(AND('Sub Jumlah Dana Kemenristekti'!M21=1,SUM('Sub Jumlah Dana Kemenristekti'!Q21:AE21)&gt;0),Kemenristekdikti!C22*$C$2,IF(AND('Sub Jumlah Dana Kemenristekti'!M21=1,'Sub Jumlah Dana Kemenristekti'!AA21=0),Kemenristekdikti!C22,0))</f>
        <v>0</v>
      </c>
      <c r="O25" s="31">
        <f>IF(AND('Sub Jumlah Dana Kemenristekti'!N21=1,SUM('Sub Jumlah Dana Kemenristekti'!Q21:AE21)&gt;0),Kemenristekdikti!C22*$C$2,IF(AND('Sub Jumlah Dana Kemenristekti'!N21=1,'Sub Jumlah Dana Kemenristekti'!AB21=0),Kemenristekdikti!C22,0))</f>
        <v>0</v>
      </c>
      <c r="P25" s="31">
        <f>IF(AND('Sub Jumlah Dana Kemenristekti'!O21=1,SUM('Sub Jumlah Dana Kemenristekti'!Q21:AE21)&gt;0),Kemenristekdikti!C22*$C$2,IF(AND('Sub Jumlah Dana Kemenristekti'!O21=1,'Sub Jumlah Dana Kemenristekti'!AC21=0),Kemenristekdikti!C22,0))</f>
        <v>0</v>
      </c>
      <c r="Q25" s="31">
        <f>IF(AND('Sub Jumlah Dana Kemenristekti'!P21=1,SUM('Sub Jumlah Dana Kemenristekti'!Q21:AE21)&gt;0),Kemenristekdikti!C22*$C$2,IF(AND('Sub Jumlah Dana Kemenristekti'!P21=1,'Sub Jumlah Dana Kemenristekti'!AD21=0),Kemenristekdikti!C22,0))</f>
        <v>0</v>
      </c>
      <c r="R25" s="31">
        <f>IF(SUM('Sub Jumlah Dana Kemenristekti'!Q21:AD21)&gt;0,('Sub Jumlah Dana Kemenristekti'!Q21/SUM('Sub Jumlah Dana Kemenristekti'!Q21:AD21))*$C$3*Kemenristekdikti!C22,0)</f>
        <v>0</v>
      </c>
      <c r="S25" s="31">
        <f>IF(SUM('Sub Jumlah Dana Kemenristekti'!Q21:AD21)&gt;0,('Sub Jumlah Dana Kemenristekti'!R21/SUM('Sub Jumlah Dana Kemenristekti'!Q21:AD21))*$C$3*Kemenristekdikti!C22,0)</f>
        <v>0</v>
      </c>
      <c r="T25" s="31">
        <f>IF(SUM('Sub Jumlah Dana Kemenristekti'!Q21:AD21)&gt;0,('Sub Jumlah Dana Kemenristekti'!S21/SUM('Sub Jumlah Dana Kemenristekti'!Q21:AD21))*$C$3*Kemenristekdikti!C22,0)</f>
        <v>0</v>
      </c>
      <c r="U25" s="31">
        <f>IF(SUM('Sub Jumlah Dana Kemenristekti'!Q21:AD21)&gt;0,('Sub Jumlah Dana Kemenristekti'!T21/SUM('Sub Jumlah Dana Kemenristekti'!Q21:AD21))*$C$3*Kemenristekdikti!C22,0)</f>
        <v>0</v>
      </c>
      <c r="V25" s="31">
        <f>IF(SUM('Sub Jumlah Dana Kemenristekti'!Q21:AD21)&gt;0,('Sub Jumlah Dana Kemenristekti'!U21/SUM('Sub Jumlah Dana Kemenristekti'!Q21:AD21))*$C$3*Kemenristekdikti!C22,0)</f>
        <v>0</v>
      </c>
      <c r="W25" s="31">
        <f>IF(SUM('Sub Jumlah Dana Kemenristekti'!Q21:AD21)&gt;0,('Sub Jumlah Dana Kemenristekti'!V21/SUM('Sub Jumlah Dana Kemenristekti'!Q21:AD21))*$C$3*Kemenristekdikti!C22,0)</f>
        <v>0</v>
      </c>
      <c r="X25" s="31">
        <f>IF(SUM('Sub Jumlah Dana Kemenristekti'!Q21:AD21)&gt;0,('Sub Jumlah Dana Kemenristekti'!W21/SUM('Sub Jumlah Dana Kemenristekti'!Q21:AD21))*$C$3*Kemenristekdikti!C22,0)</f>
        <v>0</v>
      </c>
      <c r="Y25" s="31">
        <f>IF(SUM('Sub Jumlah Dana Kemenristekti'!Q21:AD21)&gt;0,('Sub Jumlah Dana Kemenristekti'!X21/SUM('Sub Jumlah Dana Kemenristekti'!Q21:AD21))*$C$3*Kemenristekdikti!C22,0)</f>
        <v>0</v>
      </c>
      <c r="Z25" s="31">
        <f>IF(SUM('Sub Jumlah Dana Kemenristekti'!Q21:AD21)&gt;0,('Sub Jumlah Dana Kemenristekti'!Y21/SUM('Sub Jumlah Dana Kemenristekti'!Q21:AD21))*$C$3*Kemenristekdikti!C22,0)</f>
        <v>0</v>
      </c>
      <c r="AA25" s="31">
        <f>IF(SUM('Sub Jumlah Dana Kemenristekti'!Q21:AD21)&gt;0,('Sub Jumlah Dana Kemenristekti'!Z21/SUM('Sub Jumlah Dana Kemenristekti'!Q21:AD21))*$C$3*Kemenristekdikti!C22,0)</f>
        <v>20000000</v>
      </c>
      <c r="AB25" s="31">
        <f>IF(SUM('Sub Jumlah Dana Kemenristekti'!Q21:AD21)&gt;0,('Sub Jumlah Dana Kemenristekti'!AA21/SUM('Sub Jumlah Dana Kemenristekti'!Q21:AD21))*$C$3*Kemenristekdikti!C22,0)</f>
        <v>0</v>
      </c>
      <c r="AC25" s="31">
        <f>IF(SUM('Sub Jumlah Dana Kemenristekti'!Q21:AD21)&gt;0,('Sub Jumlah Dana Kemenristekti'!AB21/SUM('Sub Jumlah Dana Kemenristekti'!Q21:AD21))*$C$3*Kemenristekdikti!C22,0)</f>
        <v>0</v>
      </c>
      <c r="AD25" s="31">
        <f>IF(SUM('Sub Jumlah Dana Kemenristekti'!Q21:AD21)&gt;0,('Sub Jumlah Dana Kemenristekti'!AC21/SUM('Sub Jumlah Dana Kemenristekti'!Q21:AD21))*$C$3*Kemenristekdikti!C22,0)</f>
        <v>0</v>
      </c>
      <c r="AE25" s="31">
        <f>IF(SUM('Sub Jumlah Dana Kemenristekti'!Q21:AD21)&gt;0,('Sub Jumlah Dana Kemenristekti'!AD21/SUM('Sub Jumlah Dana Kemenristekti'!Q21:AD21))*$C$3*Kemenristekdikti!C22,0)</f>
        <v>0</v>
      </c>
    </row>
    <row r="26" spans="1:33" ht="45" x14ac:dyDescent="0.25">
      <c r="A26" s="65">
        <f t="shared" si="2"/>
        <v>16</v>
      </c>
      <c r="B26" s="3" t="str">
        <f>Kemenristekdikti!B23</f>
        <v>Optimalisasi Pemerataan Beban Transformator Pada Saluran Distribusi Sekunder (LV) Dengan Menerapkan Sistem Monitoring Losses Energy Akibat Adanya Arus Netral Berbasis Bluotooth Dan Smartphone</v>
      </c>
      <c r="C26" s="32" t="str">
        <f>IF(SUM(D26:AE26)=Kemenristekdikti!C23,"Oke","Ada Kesalahan")</f>
        <v>Oke</v>
      </c>
      <c r="D26" s="31">
        <f>IF(AND('Sub Jumlah Dana Kemenristekti'!C22=1,SUM('Sub Jumlah Dana Kemenristekti'!Q22:AE22)&gt;0),Kemenristekdikti!C23*$C$2,IF(AND('Sub Jumlah Dana Kemenristekti'!C22=1,'Sub Jumlah Dana Kemenristekti'!Q22=0),Kemenristekdikti!C23,0))</f>
        <v>0</v>
      </c>
      <c r="E26" s="31">
        <f>IF(AND('Sub Jumlah Dana Kemenristekti'!D22=1,SUM('Sub Jumlah Dana Kemenristekti'!Q22:AE22)&gt;0),Kemenristekdikti!C23*$C$2,IF(AND('Sub Jumlah Dana Kemenristekti'!D22=1,'Sub Jumlah Dana Kemenristekti'!R22=0),Kemenristekdikti!C23,0))</f>
        <v>0</v>
      </c>
      <c r="F26" s="31">
        <f>IF(AND('Sub Jumlah Dana Kemenristekti'!E22=1,SUM('Sub Jumlah Dana Kemenristekti'!Q22:AE22)&gt;0),Kemenristekdikti!C23*$C$2,IF(AND('Sub Jumlah Dana Kemenristekti'!E22=1,'Sub Jumlah Dana Kemenristekti'!S22=0),Kemenristekdikti!C23,0))</f>
        <v>0</v>
      </c>
      <c r="G26" s="31">
        <f>IF(AND('Sub Jumlah Dana Kemenristekti'!F22=1,SUM('Sub Jumlah Dana Kemenristekti'!Q22:AE22)&gt;0),Kemenristekdikti!C23*$C$2,IF(AND('Sub Jumlah Dana Kemenristekti'!F22=1,'Sub Jumlah Dana Kemenristekti'!T22=0),Kemenristekdikti!C23,0))</f>
        <v>0</v>
      </c>
      <c r="H26" s="31">
        <f>IF(AND('Sub Jumlah Dana Kemenristekti'!G22=1,SUM('Sub Jumlah Dana Kemenristekti'!Q22:AE22)&gt;0),Kemenristekdikti!C23*$C$2,IF(AND('Sub Jumlah Dana Kemenristekti'!G22=1,'Sub Jumlah Dana Kemenristekti'!U22=0),Kemenristekdikti!C23,0))</f>
        <v>0</v>
      </c>
      <c r="I26" s="31">
        <f>IF(AND('Sub Jumlah Dana Kemenristekti'!H22=1,SUM('Sub Jumlah Dana Kemenristekti'!Q22:AE22)&gt;0),Kemenristekdikti!C23*$C$2,IF(AND('Sub Jumlah Dana Kemenristekti'!H22=1,'Sub Jumlah Dana Kemenristekti'!V22=0),Kemenristekdikti!C23,0))</f>
        <v>0</v>
      </c>
      <c r="J26" s="31">
        <f>IF(AND('Sub Jumlah Dana Kemenristekti'!I22=1,SUM('Sub Jumlah Dana Kemenristekti'!Q22:AE22)&gt;0),Kemenristekdikti!C23*$C$2,IF(AND('Sub Jumlah Dana Kemenristekti'!I22=1,'Sub Jumlah Dana Kemenristekti'!W22=0),Kemenristekdikti!C23,0))</f>
        <v>0</v>
      </c>
      <c r="K26" s="31">
        <f>IF(AND('Sub Jumlah Dana Kemenristekti'!J22=1,SUM('Sub Jumlah Dana Kemenristekti'!Q22:AE22)&gt;0),Kemenristekdikti!C23*$C$2,IF(AND('Sub Jumlah Dana Kemenristekti'!J22=1,'Sub Jumlah Dana Kemenristekti'!X22=0),Kemenristekdikti!C23,0))</f>
        <v>0</v>
      </c>
      <c r="L26" s="31">
        <f>IF(AND('Sub Jumlah Dana Kemenristekti'!K22=1,SUM('Sub Jumlah Dana Kemenristekti'!Q22:AE22)&gt;0),Kemenristekdikti!C23*$C$2,IF(AND('Sub Jumlah Dana Kemenristekti'!K22=1,'Sub Jumlah Dana Kemenristekti'!Y22=0),Kemenristekdikti!C23,0))</f>
        <v>43500000</v>
      </c>
      <c r="M26" s="31">
        <f>IF(AND('Sub Jumlah Dana Kemenristekti'!L22=1,SUM('Sub Jumlah Dana Kemenristekti'!Q22:AE22)&gt;0),Kemenristekdikti!C23*$C$2,IF(AND('Sub Jumlah Dana Kemenristekti'!L22=1,'Sub Jumlah Dana Kemenristekti'!Z22=0),Kemenristekdikti!C23,0))</f>
        <v>0</v>
      </c>
      <c r="N26" s="31">
        <f>IF(AND('Sub Jumlah Dana Kemenristekti'!M22=1,SUM('Sub Jumlah Dana Kemenristekti'!Q22:AE22)&gt;0),Kemenristekdikti!C23*$C$2,IF(AND('Sub Jumlah Dana Kemenristekti'!M22=1,'Sub Jumlah Dana Kemenristekti'!AA22=0),Kemenristekdikti!C23,0))</f>
        <v>0</v>
      </c>
      <c r="O26" s="31">
        <f>IF(AND('Sub Jumlah Dana Kemenristekti'!N22=1,SUM('Sub Jumlah Dana Kemenristekti'!Q22:AE22)&gt;0),Kemenristekdikti!C23*$C$2,IF(AND('Sub Jumlah Dana Kemenristekti'!N22=1,'Sub Jumlah Dana Kemenristekti'!AB22=0),Kemenristekdikti!C23,0))</f>
        <v>0</v>
      </c>
      <c r="P26" s="31">
        <f>IF(AND('Sub Jumlah Dana Kemenristekti'!O22=1,SUM('Sub Jumlah Dana Kemenristekti'!Q22:AE22)&gt;0),Kemenristekdikti!C23*$C$2,IF(AND('Sub Jumlah Dana Kemenristekti'!O22=1,'Sub Jumlah Dana Kemenristekti'!AC22=0),Kemenristekdikti!C23,0))</f>
        <v>0</v>
      </c>
      <c r="Q26" s="31">
        <f>IF(AND('Sub Jumlah Dana Kemenristekti'!P22=1,SUM('Sub Jumlah Dana Kemenristekti'!Q22:AE22)&gt;0),Kemenristekdikti!C23*$C$2,IF(AND('Sub Jumlah Dana Kemenristekti'!P22=1,'Sub Jumlah Dana Kemenristekti'!AD22=0),Kemenristekdikti!C23,0))</f>
        <v>0</v>
      </c>
      <c r="R26" s="31">
        <f>IF(SUM('Sub Jumlah Dana Kemenristekti'!Q22:AD22)&gt;0,('Sub Jumlah Dana Kemenristekti'!Q22/SUM('Sub Jumlah Dana Kemenristekti'!Q22:AD22))*$C$3*Kemenristekdikti!C23,0)</f>
        <v>0</v>
      </c>
      <c r="S26" s="31">
        <f>IF(SUM('Sub Jumlah Dana Kemenristekti'!Q22:AD22)&gt;0,('Sub Jumlah Dana Kemenristekti'!R22/SUM('Sub Jumlah Dana Kemenristekti'!Q22:AD22))*$C$3*Kemenristekdikti!C23,0)</f>
        <v>0</v>
      </c>
      <c r="T26" s="31">
        <f>IF(SUM('Sub Jumlah Dana Kemenristekti'!Q22:AD22)&gt;0,('Sub Jumlah Dana Kemenristekti'!S22/SUM('Sub Jumlah Dana Kemenristekti'!Q22:AD22))*$C$3*Kemenristekdikti!C23,0)</f>
        <v>0</v>
      </c>
      <c r="U26" s="31">
        <f>IF(SUM('Sub Jumlah Dana Kemenristekti'!Q22:AD22)&gt;0,('Sub Jumlah Dana Kemenristekti'!T22/SUM('Sub Jumlah Dana Kemenristekti'!Q22:AD22))*$C$3*Kemenristekdikti!C23,0)</f>
        <v>0</v>
      </c>
      <c r="V26" s="31">
        <f>IF(SUM('Sub Jumlah Dana Kemenristekti'!Q22:AD22)&gt;0,('Sub Jumlah Dana Kemenristekti'!U22/SUM('Sub Jumlah Dana Kemenristekti'!Q22:AD22))*$C$3*Kemenristekdikti!C23,0)</f>
        <v>0</v>
      </c>
      <c r="W26" s="31">
        <f>IF(SUM('Sub Jumlah Dana Kemenristekti'!Q22:AD22)&gt;0,('Sub Jumlah Dana Kemenristekti'!V22/SUM('Sub Jumlah Dana Kemenristekti'!Q22:AD22))*$C$3*Kemenristekdikti!C23,0)</f>
        <v>0</v>
      </c>
      <c r="X26" s="31">
        <f>IF(SUM('Sub Jumlah Dana Kemenristekti'!Q22:AD22)&gt;0,('Sub Jumlah Dana Kemenristekti'!W22/SUM('Sub Jumlah Dana Kemenristekti'!Q22:AD22))*$C$3*Kemenristekdikti!C23,0)</f>
        <v>0</v>
      </c>
      <c r="Y26" s="31">
        <f>IF(SUM('Sub Jumlah Dana Kemenristekti'!Q22:AD22)&gt;0,('Sub Jumlah Dana Kemenristekti'!X22/SUM('Sub Jumlah Dana Kemenristekti'!Q22:AD22))*$C$3*Kemenristekdikti!C23,0)</f>
        <v>0</v>
      </c>
      <c r="Z26" s="31">
        <f>IF(SUM('Sub Jumlah Dana Kemenristekti'!Q22:AD22)&gt;0,('Sub Jumlah Dana Kemenristekti'!Y22/SUM('Sub Jumlah Dana Kemenristekti'!Q22:AD22))*$C$3*Kemenristekdikti!C23,0)</f>
        <v>9666666.666666666</v>
      </c>
      <c r="AA26" s="31">
        <f>IF(SUM('Sub Jumlah Dana Kemenristekti'!Q22:AD22)&gt;0,('Sub Jumlah Dana Kemenristekti'!Z22/SUM('Sub Jumlah Dana Kemenristekti'!Q22:AD22))*$C$3*Kemenristekdikti!C23,0)</f>
        <v>9666666.666666666</v>
      </c>
      <c r="AB26" s="31">
        <f>IF(SUM('Sub Jumlah Dana Kemenristekti'!Q22:AD22)&gt;0,('Sub Jumlah Dana Kemenristekti'!AA22/SUM('Sub Jumlah Dana Kemenristekti'!Q22:AD22))*$C$3*Kemenristekdikti!C23,0)</f>
        <v>9666666.666666666</v>
      </c>
      <c r="AC26" s="31">
        <f>IF(SUM('Sub Jumlah Dana Kemenristekti'!Q22:AD22)&gt;0,('Sub Jumlah Dana Kemenristekti'!AB22/SUM('Sub Jumlah Dana Kemenristekti'!Q22:AD22))*$C$3*Kemenristekdikti!C23,0)</f>
        <v>0</v>
      </c>
      <c r="AD26" s="31">
        <f>IF(SUM('Sub Jumlah Dana Kemenristekti'!Q22:AD22)&gt;0,('Sub Jumlah Dana Kemenristekti'!AC22/SUM('Sub Jumlah Dana Kemenristekti'!Q22:AD22))*$C$3*Kemenristekdikti!C23,0)</f>
        <v>0</v>
      </c>
      <c r="AE26" s="31">
        <f>IF(SUM('Sub Jumlah Dana Kemenristekti'!Q22:AD22)&gt;0,('Sub Jumlah Dana Kemenristekti'!AD22/SUM('Sub Jumlah Dana Kemenristekti'!Q22:AD22))*$C$3*Kemenristekdikti!C23,0)</f>
        <v>0</v>
      </c>
    </row>
    <row r="27" spans="1:33" ht="45" x14ac:dyDescent="0.25">
      <c r="A27" s="65">
        <f t="shared" si="2"/>
        <v>17</v>
      </c>
      <c r="B27" s="3" t="str">
        <f>Kemenristekdikti!B24</f>
        <v>Peningkatan Unjuk Kerja Mesin Diesel Bi-Fuel Solar-LPG Dengan Penambahan Injeksi Steam Pada Ruang Bakar Memanfaatkan Panas Cogenerasi Gas Buang</v>
      </c>
      <c r="C27" s="32" t="str">
        <f>IF(SUM(D27:AE27)=Kemenristekdikti!C24,"Oke","Ada Kesalahan")</f>
        <v>Oke</v>
      </c>
      <c r="D27" s="31">
        <f>IF(AND('Sub Jumlah Dana Kemenristekti'!C23=1,SUM('Sub Jumlah Dana Kemenristekti'!Q23:AE23)&gt;0),Kemenristekdikti!C24*$C$2,IF(AND('Sub Jumlah Dana Kemenristekti'!C23=1,'Sub Jumlah Dana Kemenristekti'!Q23=0),Kemenristekdikti!C24,0))</f>
        <v>0</v>
      </c>
      <c r="E27" s="31">
        <f>IF(AND('Sub Jumlah Dana Kemenristekti'!D23=1,SUM('Sub Jumlah Dana Kemenristekti'!Q23:AE23)&gt;0),Kemenristekdikti!C24*$C$2,IF(AND('Sub Jumlah Dana Kemenristekti'!D23=1,'Sub Jumlah Dana Kemenristekti'!R23=0),Kemenristekdikti!C24,0))</f>
        <v>0</v>
      </c>
      <c r="F27" s="31">
        <f>IF(AND('Sub Jumlah Dana Kemenristekti'!E23=1,SUM('Sub Jumlah Dana Kemenristekti'!Q23:AE23)&gt;0),Kemenristekdikti!C24*$C$2,IF(AND('Sub Jumlah Dana Kemenristekti'!E23=1,'Sub Jumlah Dana Kemenristekti'!S23=0),Kemenristekdikti!C24,0))</f>
        <v>0</v>
      </c>
      <c r="G27" s="31">
        <f>IF(AND('Sub Jumlah Dana Kemenristekti'!F23=1,SUM('Sub Jumlah Dana Kemenristekti'!Q23:AE23)&gt;0),Kemenristekdikti!C24*$C$2,IF(AND('Sub Jumlah Dana Kemenristekti'!F23=1,'Sub Jumlah Dana Kemenristekti'!T23=0),Kemenristekdikti!C24,0))</f>
        <v>0</v>
      </c>
      <c r="H27" s="31">
        <f>IF(AND('Sub Jumlah Dana Kemenristekti'!G23=1,SUM('Sub Jumlah Dana Kemenristekti'!Q23:AE23)&gt;0),Kemenristekdikti!C24*$C$2,IF(AND('Sub Jumlah Dana Kemenristekti'!G23=1,'Sub Jumlah Dana Kemenristekti'!U23=0),Kemenristekdikti!C24,0))</f>
        <v>0</v>
      </c>
      <c r="I27" s="31">
        <f>IF(AND('Sub Jumlah Dana Kemenristekti'!H23=1,SUM('Sub Jumlah Dana Kemenristekti'!Q23:AE23)&gt;0),Kemenristekdikti!C24*$C$2,IF(AND('Sub Jumlah Dana Kemenristekti'!H23=1,'Sub Jumlah Dana Kemenristekti'!V23=0),Kemenristekdikti!C24,0))</f>
        <v>0</v>
      </c>
      <c r="J27" s="31">
        <f>IF(AND('Sub Jumlah Dana Kemenristekti'!I23=1,SUM('Sub Jumlah Dana Kemenristekti'!Q23:AE23)&gt;0),Kemenristekdikti!C24*$C$2,IF(AND('Sub Jumlah Dana Kemenristekti'!I23=1,'Sub Jumlah Dana Kemenristekti'!W23=0),Kemenristekdikti!C24,0))</f>
        <v>0</v>
      </c>
      <c r="K27" s="31">
        <f>IF(AND('Sub Jumlah Dana Kemenristekti'!J23=1,SUM('Sub Jumlah Dana Kemenristekti'!Q23:AE23)&gt;0),Kemenristekdikti!C24*$C$2,IF(AND('Sub Jumlah Dana Kemenristekti'!J23=1,'Sub Jumlah Dana Kemenristekti'!X23=0),Kemenristekdikti!C24,0))</f>
        <v>30000000</v>
      </c>
      <c r="L27" s="31">
        <f>IF(AND('Sub Jumlah Dana Kemenristekti'!K23=1,SUM('Sub Jumlah Dana Kemenristekti'!Q23:AE23)&gt;0),Kemenristekdikti!C24*$C$2,IF(AND('Sub Jumlah Dana Kemenristekti'!K23=1,'Sub Jumlah Dana Kemenristekti'!Y23=0),Kemenristekdikti!C24,0))</f>
        <v>0</v>
      </c>
      <c r="M27" s="31">
        <f>IF(AND('Sub Jumlah Dana Kemenristekti'!L23=1,SUM('Sub Jumlah Dana Kemenristekti'!Q23:AE23)&gt;0),Kemenristekdikti!C24*$C$2,IF(AND('Sub Jumlah Dana Kemenristekti'!L23=1,'Sub Jumlah Dana Kemenristekti'!Z23=0),Kemenristekdikti!C24,0))</f>
        <v>0</v>
      </c>
      <c r="N27" s="31">
        <f>IF(AND('Sub Jumlah Dana Kemenristekti'!M23=1,SUM('Sub Jumlah Dana Kemenristekti'!Q23:AE23)&gt;0),Kemenristekdikti!C24*$C$2,IF(AND('Sub Jumlah Dana Kemenristekti'!M23=1,'Sub Jumlah Dana Kemenristekti'!AA23=0),Kemenristekdikti!C24,0))</f>
        <v>0</v>
      </c>
      <c r="O27" s="31">
        <f>IF(AND('Sub Jumlah Dana Kemenristekti'!N23=1,SUM('Sub Jumlah Dana Kemenristekti'!Q23:AE23)&gt;0),Kemenristekdikti!C24*$C$2,IF(AND('Sub Jumlah Dana Kemenristekti'!N23=1,'Sub Jumlah Dana Kemenristekti'!AB23=0),Kemenristekdikti!C24,0))</f>
        <v>0</v>
      </c>
      <c r="P27" s="31">
        <f>IF(AND('Sub Jumlah Dana Kemenristekti'!O23=1,SUM('Sub Jumlah Dana Kemenristekti'!Q23:AE23)&gt;0),Kemenristekdikti!C24*$C$2,IF(AND('Sub Jumlah Dana Kemenristekti'!O23=1,'Sub Jumlah Dana Kemenristekti'!AC23=0),Kemenristekdikti!C24,0))</f>
        <v>0</v>
      </c>
      <c r="Q27" s="31">
        <f>IF(AND('Sub Jumlah Dana Kemenristekti'!P23=1,SUM('Sub Jumlah Dana Kemenristekti'!Q23:AE23)&gt;0),Kemenristekdikti!C24*$C$2,IF(AND('Sub Jumlah Dana Kemenristekti'!P23=1,'Sub Jumlah Dana Kemenristekti'!AD23=0),Kemenristekdikti!C24,0))</f>
        <v>0</v>
      </c>
      <c r="R27" s="31">
        <f>IF(SUM('Sub Jumlah Dana Kemenristekti'!Q23:AD23)&gt;0,('Sub Jumlah Dana Kemenristekti'!Q23/SUM('Sub Jumlah Dana Kemenristekti'!Q23:AD23))*$C$3*Kemenristekdikti!C24,0)</f>
        <v>0</v>
      </c>
      <c r="S27" s="31">
        <f>IF(SUM('Sub Jumlah Dana Kemenristekti'!Q23:AD23)&gt;0,('Sub Jumlah Dana Kemenristekti'!R23/SUM('Sub Jumlah Dana Kemenristekti'!Q23:AD23))*$C$3*Kemenristekdikti!C24,0)</f>
        <v>0</v>
      </c>
      <c r="T27" s="31">
        <f>IF(SUM('Sub Jumlah Dana Kemenristekti'!Q23:AD23)&gt;0,('Sub Jumlah Dana Kemenristekti'!S23/SUM('Sub Jumlah Dana Kemenristekti'!Q23:AD23))*$C$3*Kemenristekdikti!C24,0)</f>
        <v>0</v>
      </c>
      <c r="U27" s="31">
        <f>IF(SUM('Sub Jumlah Dana Kemenristekti'!Q23:AD23)&gt;0,('Sub Jumlah Dana Kemenristekti'!T23/SUM('Sub Jumlah Dana Kemenristekti'!Q23:AD23))*$C$3*Kemenristekdikti!C24,0)</f>
        <v>0</v>
      </c>
      <c r="V27" s="31">
        <f>IF(SUM('Sub Jumlah Dana Kemenristekti'!Q23:AD23)&gt;0,('Sub Jumlah Dana Kemenristekti'!U23/SUM('Sub Jumlah Dana Kemenristekti'!Q23:AD23))*$C$3*Kemenristekdikti!C24,0)</f>
        <v>0</v>
      </c>
      <c r="W27" s="31">
        <f>IF(SUM('Sub Jumlah Dana Kemenristekti'!Q23:AD23)&gt;0,('Sub Jumlah Dana Kemenristekti'!V23/SUM('Sub Jumlah Dana Kemenristekti'!Q23:AD23))*$C$3*Kemenristekdikti!C24,0)</f>
        <v>0</v>
      </c>
      <c r="X27" s="31">
        <f>IF(SUM('Sub Jumlah Dana Kemenristekti'!Q23:AD23)&gt;0,('Sub Jumlah Dana Kemenristekti'!W23/SUM('Sub Jumlah Dana Kemenristekti'!Q23:AD23))*$C$3*Kemenristekdikti!C24,0)</f>
        <v>0</v>
      </c>
      <c r="Y27" s="31">
        <f>IF(SUM('Sub Jumlah Dana Kemenristekti'!Q23:AD23)&gt;0,('Sub Jumlah Dana Kemenristekti'!X23/SUM('Sub Jumlah Dana Kemenristekti'!Q23:AD23))*$C$3*Kemenristekdikti!C24,0)</f>
        <v>20000000</v>
      </c>
      <c r="Z27" s="31">
        <f>IF(SUM('Sub Jumlah Dana Kemenristekti'!Q23:AD23)&gt;0,('Sub Jumlah Dana Kemenristekti'!Y23/SUM('Sub Jumlah Dana Kemenristekti'!Q23:AD23))*$C$3*Kemenristekdikti!C24,0)</f>
        <v>0</v>
      </c>
      <c r="AA27" s="31">
        <f>IF(SUM('Sub Jumlah Dana Kemenristekti'!Q23:AD23)&gt;0,('Sub Jumlah Dana Kemenristekti'!Z23/SUM('Sub Jumlah Dana Kemenristekti'!Q23:AD23))*$C$3*Kemenristekdikti!C24,0)</f>
        <v>0</v>
      </c>
      <c r="AB27" s="31">
        <f>IF(SUM('Sub Jumlah Dana Kemenristekti'!Q23:AD23)&gt;0,('Sub Jumlah Dana Kemenristekti'!AA23/SUM('Sub Jumlah Dana Kemenristekti'!Q23:AD23))*$C$3*Kemenristekdikti!C24,0)</f>
        <v>0</v>
      </c>
      <c r="AC27" s="31">
        <f>IF(SUM('Sub Jumlah Dana Kemenristekti'!Q23:AD23)&gt;0,('Sub Jumlah Dana Kemenristekti'!AB23/SUM('Sub Jumlah Dana Kemenristekti'!Q23:AD23))*$C$3*Kemenristekdikti!C24,0)</f>
        <v>0</v>
      </c>
      <c r="AD27" s="31">
        <f>IF(SUM('Sub Jumlah Dana Kemenristekti'!Q23:AD23)&gt;0,('Sub Jumlah Dana Kemenristekti'!AC23/SUM('Sub Jumlah Dana Kemenristekti'!Q23:AD23))*$C$3*Kemenristekdikti!C24,0)</f>
        <v>0</v>
      </c>
      <c r="AE27" s="31">
        <f>IF(SUM('Sub Jumlah Dana Kemenristekti'!Q23:AD23)&gt;0,('Sub Jumlah Dana Kemenristekti'!AD23/SUM('Sub Jumlah Dana Kemenristekti'!Q23:AD23))*$C$3*Kemenristekdikti!C24,0)</f>
        <v>0</v>
      </c>
    </row>
    <row r="28" spans="1:33" ht="45" x14ac:dyDescent="0.25">
      <c r="A28" s="65">
        <f t="shared" si="2"/>
        <v>18</v>
      </c>
      <c r="B28" s="3" t="str">
        <f>Kemenristekdikti!B25</f>
        <v>Pengembangan Sistem Ais Untuk Peningkatan Keselamatan Dan Produktifitas Armada Kapal Nelayan Di Seluruh Nusantara</v>
      </c>
      <c r="C28" s="32" t="str">
        <f>IF(SUM(D28:AE28)=Kemenristekdikti!C25,"Oke","Ada Kesalahan")</f>
        <v>Oke</v>
      </c>
      <c r="D28" s="31">
        <f>IF(AND('Sub Jumlah Dana Kemenristekti'!C24=1,SUM('Sub Jumlah Dana Kemenristekti'!Q24:AE24)&gt;0),Kemenristekdikti!C25*$C$2,IF(AND('Sub Jumlah Dana Kemenristekti'!C24=1,'Sub Jumlah Dana Kemenristekti'!Q24=0),Kemenristekdikti!C25,0))</f>
        <v>0</v>
      </c>
      <c r="E28" s="31">
        <f>IF(AND('Sub Jumlah Dana Kemenristekti'!D24=1,SUM('Sub Jumlah Dana Kemenristekti'!Q24:AE24)&gt;0),Kemenristekdikti!C25*$C$2,IF(AND('Sub Jumlah Dana Kemenristekti'!D24=1,'Sub Jumlah Dana Kemenristekti'!R24=0),Kemenristekdikti!C25,0))</f>
        <v>0</v>
      </c>
      <c r="F28" s="31">
        <f>IF(AND('Sub Jumlah Dana Kemenristekti'!E24=1,SUM('Sub Jumlah Dana Kemenristekti'!Q24:AE24)&gt;0),Kemenristekdikti!C25*$C$2,IF(AND('Sub Jumlah Dana Kemenristekti'!E24=1,'Sub Jumlah Dana Kemenristekti'!S24=0),Kemenristekdikti!C25,0))</f>
        <v>0</v>
      </c>
      <c r="G28" s="31">
        <f>IF(AND('Sub Jumlah Dana Kemenristekti'!F24=1,SUM('Sub Jumlah Dana Kemenristekti'!Q24:AE24)&gt;0),Kemenristekdikti!C25*$C$2,IF(AND('Sub Jumlah Dana Kemenristekti'!F24=1,'Sub Jumlah Dana Kemenristekti'!T24=0),Kemenristekdikti!C25,0))</f>
        <v>0</v>
      </c>
      <c r="H28" s="31">
        <f>IF(AND('Sub Jumlah Dana Kemenristekti'!G24=1,SUM('Sub Jumlah Dana Kemenristekti'!Q24:AE24)&gt;0),Kemenristekdikti!C25*$C$2,IF(AND('Sub Jumlah Dana Kemenristekti'!G24=1,'Sub Jumlah Dana Kemenristekti'!U24=0),Kemenristekdikti!C25,0))</f>
        <v>0</v>
      </c>
      <c r="I28" s="31">
        <f>IF(AND('Sub Jumlah Dana Kemenristekti'!H24=1,SUM('Sub Jumlah Dana Kemenristekti'!Q24:AE24)&gt;0),Kemenristekdikti!C25*$C$2,IF(AND('Sub Jumlah Dana Kemenristekti'!H24=1,'Sub Jumlah Dana Kemenristekti'!V24=0),Kemenristekdikti!C25,0))</f>
        <v>48000000</v>
      </c>
      <c r="J28" s="31">
        <f>IF(AND('Sub Jumlah Dana Kemenristekti'!I24=1,SUM('Sub Jumlah Dana Kemenristekti'!Q24:AE24)&gt;0),Kemenristekdikti!C25*$C$2,IF(AND('Sub Jumlah Dana Kemenristekti'!I24=1,'Sub Jumlah Dana Kemenristekti'!W24=0),Kemenristekdikti!C25,0))</f>
        <v>0</v>
      </c>
      <c r="K28" s="31">
        <f>IF(AND('Sub Jumlah Dana Kemenristekti'!J24=1,SUM('Sub Jumlah Dana Kemenristekti'!Q24:AE24)&gt;0),Kemenristekdikti!C25*$C$2,IF(AND('Sub Jumlah Dana Kemenristekti'!J24=1,'Sub Jumlah Dana Kemenristekti'!X24=0),Kemenristekdikti!C25,0))</f>
        <v>0</v>
      </c>
      <c r="L28" s="31">
        <f>IF(AND('Sub Jumlah Dana Kemenristekti'!K24=1,SUM('Sub Jumlah Dana Kemenristekti'!Q24:AE24)&gt;0),Kemenristekdikti!C25*$C$2,IF(AND('Sub Jumlah Dana Kemenristekti'!K24=1,'Sub Jumlah Dana Kemenristekti'!Y24=0),Kemenristekdikti!C25,0))</f>
        <v>0</v>
      </c>
      <c r="M28" s="31">
        <f>IF(AND('Sub Jumlah Dana Kemenristekti'!L24=1,SUM('Sub Jumlah Dana Kemenristekti'!Q24:AE24)&gt;0),Kemenristekdikti!C25*$C$2,IF(AND('Sub Jumlah Dana Kemenristekti'!L24=1,'Sub Jumlah Dana Kemenristekti'!Z24=0),Kemenristekdikti!C25,0))</f>
        <v>0</v>
      </c>
      <c r="N28" s="31">
        <f>IF(AND('Sub Jumlah Dana Kemenristekti'!M24=1,SUM('Sub Jumlah Dana Kemenristekti'!Q24:AE24)&gt;0),Kemenristekdikti!C25*$C$2,IF(AND('Sub Jumlah Dana Kemenristekti'!M24=1,'Sub Jumlah Dana Kemenristekti'!AA24=0),Kemenristekdikti!C25,0))</f>
        <v>0</v>
      </c>
      <c r="O28" s="31">
        <f>IF(AND('Sub Jumlah Dana Kemenristekti'!N24=1,SUM('Sub Jumlah Dana Kemenristekti'!Q24:AE24)&gt;0),Kemenristekdikti!C25*$C$2,IF(AND('Sub Jumlah Dana Kemenristekti'!N24=1,'Sub Jumlah Dana Kemenristekti'!AB24=0),Kemenristekdikti!C25,0))</f>
        <v>0</v>
      </c>
      <c r="P28" s="31">
        <f>IF(AND('Sub Jumlah Dana Kemenristekti'!O24=1,SUM('Sub Jumlah Dana Kemenristekti'!Q24:AE24)&gt;0),Kemenristekdikti!C25*$C$2,IF(AND('Sub Jumlah Dana Kemenristekti'!O24=1,'Sub Jumlah Dana Kemenristekti'!AC24=0),Kemenristekdikti!C25,0))</f>
        <v>0</v>
      </c>
      <c r="Q28" s="31">
        <f>IF(AND('Sub Jumlah Dana Kemenristekti'!P24=1,SUM('Sub Jumlah Dana Kemenristekti'!Q24:AE24)&gt;0),Kemenristekdikti!C25*$C$2,IF(AND('Sub Jumlah Dana Kemenristekti'!P24=1,'Sub Jumlah Dana Kemenristekti'!AD24=0),Kemenristekdikti!C25,0))</f>
        <v>0</v>
      </c>
      <c r="R28" s="31">
        <f>IF(SUM('Sub Jumlah Dana Kemenristekti'!Q24:AD24)&gt;0,('Sub Jumlah Dana Kemenristekti'!Q24/SUM('Sub Jumlah Dana Kemenristekti'!Q24:AD24))*$C$3*Kemenristekdikti!C25,0)</f>
        <v>0</v>
      </c>
      <c r="S28" s="31">
        <f>IF(SUM('Sub Jumlah Dana Kemenristekti'!Q24:AD24)&gt;0,('Sub Jumlah Dana Kemenristekti'!R24/SUM('Sub Jumlah Dana Kemenristekti'!Q24:AD24))*$C$3*Kemenristekdikti!C25,0)</f>
        <v>0</v>
      </c>
      <c r="T28" s="31">
        <f>IF(SUM('Sub Jumlah Dana Kemenristekti'!Q24:AD24)&gt;0,('Sub Jumlah Dana Kemenristekti'!S24/SUM('Sub Jumlah Dana Kemenristekti'!Q24:AD24))*$C$3*Kemenristekdikti!C25,0)</f>
        <v>0</v>
      </c>
      <c r="U28" s="31">
        <f>IF(SUM('Sub Jumlah Dana Kemenristekti'!Q24:AD24)&gt;0,('Sub Jumlah Dana Kemenristekti'!T24/SUM('Sub Jumlah Dana Kemenristekti'!Q24:AD24))*$C$3*Kemenristekdikti!C25,0)</f>
        <v>0</v>
      </c>
      <c r="V28" s="31">
        <f>IF(SUM('Sub Jumlah Dana Kemenristekti'!Q24:AD24)&gt;0,('Sub Jumlah Dana Kemenristekti'!U24/SUM('Sub Jumlah Dana Kemenristekti'!Q24:AD24))*$C$3*Kemenristekdikti!C25,0)</f>
        <v>0</v>
      </c>
      <c r="W28" s="31">
        <f>IF(SUM('Sub Jumlah Dana Kemenristekti'!Q24:AD24)&gt;0,('Sub Jumlah Dana Kemenristekti'!V24/SUM('Sub Jumlah Dana Kemenristekti'!Q24:AD24))*$C$3*Kemenristekdikti!C25,0)</f>
        <v>0</v>
      </c>
      <c r="X28" s="31">
        <f>IF(SUM('Sub Jumlah Dana Kemenristekti'!Q24:AD24)&gt;0,('Sub Jumlah Dana Kemenristekti'!W24/SUM('Sub Jumlah Dana Kemenristekti'!Q24:AD24))*$C$3*Kemenristekdikti!C25,0)</f>
        <v>0</v>
      </c>
      <c r="Y28" s="31">
        <f>IF(SUM('Sub Jumlah Dana Kemenristekti'!Q24:AD24)&gt;0,('Sub Jumlah Dana Kemenristekti'!X24/SUM('Sub Jumlah Dana Kemenristekti'!Q24:AD24))*$C$3*Kemenristekdikti!C25,0)</f>
        <v>16000000</v>
      </c>
      <c r="Z28" s="31">
        <f>IF(SUM('Sub Jumlah Dana Kemenristekti'!Q24:AD24)&gt;0,('Sub Jumlah Dana Kemenristekti'!Y24/SUM('Sub Jumlah Dana Kemenristekti'!Q24:AD24))*$C$3*Kemenristekdikti!C25,0)</f>
        <v>16000000</v>
      </c>
      <c r="AA28" s="31">
        <f>IF(SUM('Sub Jumlah Dana Kemenristekti'!Q24:AD24)&gt;0,('Sub Jumlah Dana Kemenristekti'!Z24/SUM('Sub Jumlah Dana Kemenristekti'!Q24:AD24))*$C$3*Kemenristekdikti!C25,0)</f>
        <v>0</v>
      </c>
      <c r="AB28" s="31">
        <f>IF(SUM('Sub Jumlah Dana Kemenristekti'!Q24:AD24)&gt;0,('Sub Jumlah Dana Kemenristekti'!AA24/SUM('Sub Jumlah Dana Kemenristekti'!Q24:AD24))*$C$3*Kemenristekdikti!C25,0)</f>
        <v>0</v>
      </c>
      <c r="AC28" s="31">
        <f>IF(SUM('Sub Jumlah Dana Kemenristekti'!Q24:AD24)&gt;0,('Sub Jumlah Dana Kemenristekti'!AB24/SUM('Sub Jumlah Dana Kemenristekti'!Q24:AD24))*$C$3*Kemenristekdikti!C25,0)</f>
        <v>0</v>
      </c>
      <c r="AD28" s="31">
        <f>IF(SUM('Sub Jumlah Dana Kemenristekti'!Q24:AD24)&gt;0,('Sub Jumlah Dana Kemenristekti'!AC24/SUM('Sub Jumlah Dana Kemenristekti'!Q24:AD24))*$C$3*Kemenristekdikti!C25,0)</f>
        <v>0</v>
      </c>
      <c r="AE28" s="31">
        <f>IF(SUM('Sub Jumlah Dana Kemenristekti'!Q24:AD24)&gt;0,('Sub Jumlah Dana Kemenristekti'!AD24/SUM('Sub Jumlah Dana Kemenristekti'!Q24:AD24))*$C$3*Kemenristekdikti!C25,0)</f>
        <v>0</v>
      </c>
    </row>
    <row r="29" spans="1:33" ht="45" x14ac:dyDescent="0.25">
      <c r="A29" s="65">
        <f t="shared" si="2"/>
        <v>19</v>
      </c>
      <c r="B29" s="3" t="str">
        <f>Kemenristekdikti!B26</f>
        <v>Standardization Of Traditional Boat And Supply Chain Reengineering Of Traditional Shipyard In Indonesia</v>
      </c>
      <c r="C29" s="32" t="str">
        <f>IF(SUM(D29:AE29)=Kemenristekdikti!C26,"Oke","Ada Kesalahan")</f>
        <v>Oke</v>
      </c>
      <c r="D29" s="31">
        <f>IF(AND('Sub Jumlah Dana Kemenristekti'!C25=1,SUM('Sub Jumlah Dana Kemenristekti'!Q25:AE25)&gt;0),Kemenristekdikti!C26*$C$2,IF(AND('Sub Jumlah Dana Kemenristekti'!C25=1,'Sub Jumlah Dana Kemenristekti'!Q25=0),Kemenristekdikti!C26,0))</f>
        <v>0</v>
      </c>
      <c r="E29" s="31">
        <f>IF(AND('Sub Jumlah Dana Kemenristekti'!D25=1,SUM('Sub Jumlah Dana Kemenristekti'!Q25:AE25)&gt;0),Kemenristekdikti!C26*$C$2,IF(AND('Sub Jumlah Dana Kemenristekti'!D25=1,'Sub Jumlah Dana Kemenristekti'!R25=0),Kemenristekdikti!C26,0))</f>
        <v>0</v>
      </c>
      <c r="F29" s="31">
        <f>IF(AND('Sub Jumlah Dana Kemenristekti'!E25=1,SUM('Sub Jumlah Dana Kemenristekti'!Q25:AE25)&gt;0),Kemenristekdikti!C26*$C$2,IF(AND('Sub Jumlah Dana Kemenristekti'!E25=1,'Sub Jumlah Dana Kemenristekti'!S25=0),Kemenristekdikti!C26,0))</f>
        <v>0</v>
      </c>
      <c r="G29" s="31">
        <f>IF(AND('Sub Jumlah Dana Kemenristekti'!F25=1,SUM('Sub Jumlah Dana Kemenristekti'!Q25:AE25)&gt;0),Kemenristekdikti!C26*$C$2,IF(AND('Sub Jumlah Dana Kemenristekti'!F25=1,'Sub Jumlah Dana Kemenristekti'!T25=0),Kemenristekdikti!C26,0))</f>
        <v>0</v>
      </c>
      <c r="H29" s="31">
        <f>IF(AND('Sub Jumlah Dana Kemenristekti'!G25=1,SUM('Sub Jumlah Dana Kemenristekti'!Q25:AE25)&gt;0),Kemenristekdikti!C26*$C$2,IF(AND('Sub Jumlah Dana Kemenristekti'!G25=1,'Sub Jumlah Dana Kemenristekti'!U25=0),Kemenristekdikti!C26,0))</f>
        <v>0</v>
      </c>
      <c r="I29" s="31">
        <f>IF(AND('Sub Jumlah Dana Kemenristekti'!H25=1,SUM('Sub Jumlah Dana Kemenristekti'!Q25:AE25)&gt;0),Kemenristekdikti!C26*$C$2,IF(AND('Sub Jumlah Dana Kemenristekti'!H25=1,'Sub Jumlah Dana Kemenristekti'!V25=0),Kemenristekdikti!C26,0))</f>
        <v>0</v>
      </c>
      <c r="J29" s="31">
        <f>IF(AND('Sub Jumlah Dana Kemenristekti'!I25=1,SUM('Sub Jumlah Dana Kemenristekti'!Q25:AE25)&gt;0),Kemenristekdikti!C26*$C$2,IF(AND('Sub Jumlah Dana Kemenristekti'!I25=1,'Sub Jumlah Dana Kemenristekti'!W25=0),Kemenristekdikti!C26,0))</f>
        <v>0</v>
      </c>
      <c r="K29" s="31">
        <f>IF(AND('Sub Jumlah Dana Kemenristekti'!J25=1,SUM('Sub Jumlah Dana Kemenristekti'!Q25:AE25)&gt;0),Kemenristekdikti!C26*$C$2,IF(AND('Sub Jumlah Dana Kemenristekti'!J25=1,'Sub Jumlah Dana Kemenristekti'!X25=0),Kemenristekdikti!C26,0))</f>
        <v>0</v>
      </c>
      <c r="L29" s="31">
        <f>IF(AND('Sub Jumlah Dana Kemenristekti'!K25=1,SUM('Sub Jumlah Dana Kemenristekti'!Q25:AE25)&gt;0),Kemenristekdikti!C26*$C$2,IF(AND('Sub Jumlah Dana Kemenristekti'!K25=1,'Sub Jumlah Dana Kemenristekti'!Y25=0),Kemenristekdikti!C26,0))</f>
        <v>0</v>
      </c>
      <c r="M29" s="31">
        <f>IF(AND('Sub Jumlah Dana Kemenristekti'!L25=1,SUM('Sub Jumlah Dana Kemenristekti'!Q25:AE25)&gt;0),Kemenristekdikti!C26*$C$2,IF(AND('Sub Jumlah Dana Kemenristekti'!L25=1,'Sub Jumlah Dana Kemenristekti'!Z25=0),Kemenristekdikti!C26,0))</f>
        <v>0</v>
      </c>
      <c r="N29" s="31">
        <f>IF(AND('Sub Jumlah Dana Kemenristekti'!M25=1,SUM('Sub Jumlah Dana Kemenristekti'!Q25:AE25)&gt;0),Kemenristekdikti!C26*$C$2,IF(AND('Sub Jumlah Dana Kemenristekti'!M25=1,'Sub Jumlah Dana Kemenristekti'!AA25=0),Kemenristekdikti!C26,0))</f>
        <v>0</v>
      </c>
      <c r="O29" s="31">
        <f>IF(AND('Sub Jumlah Dana Kemenristekti'!N25=1,SUM('Sub Jumlah Dana Kemenristekti'!Q25:AE25)&gt;0),Kemenristekdikti!C26*$C$2,IF(AND('Sub Jumlah Dana Kemenristekti'!N25=1,'Sub Jumlah Dana Kemenristekti'!AB25=0),Kemenristekdikti!C26,0))</f>
        <v>0</v>
      </c>
      <c r="P29" s="31">
        <f>IF(AND('Sub Jumlah Dana Kemenristekti'!O25=1,SUM('Sub Jumlah Dana Kemenristekti'!Q25:AE25)&gt;0),Kemenristekdikti!C26*$C$2,IF(AND('Sub Jumlah Dana Kemenristekti'!O25=1,'Sub Jumlah Dana Kemenristekti'!AC25=0),Kemenristekdikti!C26,0))</f>
        <v>0</v>
      </c>
      <c r="Q29" s="31">
        <f>IF(AND('Sub Jumlah Dana Kemenristekti'!P25=1,SUM('Sub Jumlah Dana Kemenristekti'!Q25:AE25)&gt;0),Kemenristekdikti!C26*$C$2,IF(AND('Sub Jumlah Dana Kemenristekti'!P25=1,'Sub Jumlah Dana Kemenristekti'!AD25=0),Kemenristekdikti!C26,0))</f>
        <v>96000000</v>
      </c>
      <c r="R29" s="31">
        <f>IF(SUM('Sub Jumlah Dana Kemenristekti'!Q25:AD25)&gt;0,('Sub Jumlah Dana Kemenristekti'!Q25/SUM('Sub Jumlah Dana Kemenristekti'!Q25:AD25))*$C$3*Kemenristekdikti!C26,0)</f>
        <v>0</v>
      </c>
      <c r="S29" s="31">
        <f>IF(SUM('Sub Jumlah Dana Kemenristekti'!Q25:AD25)&gt;0,('Sub Jumlah Dana Kemenristekti'!R25/SUM('Sub Jumlah Dana Kemenristekti'!Q25:AD25))*$C$3*Kemenristekdikti!C26,0)</f>
        <v>0</v>
      </c>
      <c r="T29" s="31">
        <f>IF(SUM('Sub Jumlah Dana Kemenristekti'!Q25:AD25)&gt;0,('Sub Jumlah Dana Kemenristekti'!S25/SUM('Sub Jumlah Dana Kemenristekti'!Q25:AD25))*$C$3*Kemenristekdikti!C26,0)</f>
        <v>0</v>
      </c>
      <c r="U29" s="31">
        <f>IF(SUM('Sub Jumlah Dana Kemenristekti'!Q25:AD25)&gt;0,('Sub Jumlah Dana Kemenristekti'!T25/SUM('Sub Jumlah Dana Kemenristekti'!Q25:AD25))*$C$3*Kemenristekdikti!C26,0)</f>
        <v>0</v>
      </c>
      <c r="V29" s="31">
        <f>IF(SUM('Sub Jumlah Dana Kemenristekti'!Q25:AD25)&gt;0,('Sub Jumlah Dana Kemenristekti'!U25/SUM('Sub Jumlah Dana Kemenristekti'!Q25:AD25))*$C$3*Kemenristekdikti!C26,0)</f>
        <v>0</v>
      </c>
      <c r="W29" s="31">
        <f>IF(SUM('Sub Jumlah Dana Kemenristekti'!Q25:AD25)&gt;0,('Sub Jumlah Dana Kemenristekti'!V25/SUM('Sub Jumlah Dana Kemenristekti'!Q25:AD25))*$C$3*Kemenristekdikti!C26,0)</f>
        <v>0</v>
      </c>
      <c r="X29" s="31">
        <f>IF(SUM('Sub Jumlah Dana Kemenristekti'!Q25:AD25)&gt;0,('Sub Jumlah Dana Kemenristekti'!W25/SUM('Sub Jumlah Dana Kemenristekti'!Q25:AD25))*$C$3*Kemenristekdikti!C26,0)</f>
        <v>0</v>
      </c>
      <c r="Y29" s="31">
        <f>IF(SUM('Sub Jumlah Dana Kemenristekti'!Q25:AD25)&gt;0,('Sub Jumlah Dana Kemenristekti'!X25/SUM('Sub Jumlah Dana Kemenristekti'!Q25:AD25))*$C$3*Kemenristekdikti!C26,0)</f>
        <v>0</v>
      </c>
      <c r="Z29" s="31">
        <f>IF(SUM('Sub Jumlah Dana Kemenristekti'!Q25:AD25)&gt;0,('Sub Jumlah Dana Kemenristekti'!Y25/SUM('Sub Jumlah Dana Kemenristekti'!Q25:AD25))*$C$3*Kemenristekdikti!C26,0)</f>
        <v>0</v>
      </c>
      <c r="AA29" s="31">
        <f>IF(SUM('Sub Jumlah Dana Kemenristekti'!Q25:AD25)&gt;0,('Sub Jumlah Dana Kemenristekti'!Z25/SUM('Sub Jumlah Dana Kemenristekti'!Q25:AD25))*$C$3*Kemenristekdikti!C26,0)</f>
        <v>0</v>
      </c>
      <c r="AB29" s="31">
        <f>IF(SUM('Sub Jumlah Dana Kemenristekti'!Q25:AD25)&gt;0,('Sub Jumlah Dana Kemenristekti'!AA25/SUM('Sub Jumlah Dana Kemenristekti'!Q25:AD25))*$C$3*Kemenristekdikti!C26,0)</f>
        <v>0</v>
      </c>
      <c r="AC29" s="31">
        <f>IF(SUM('Sub Jumlah Dana Kemenristekti'!Q25:AD25)&gt;0,('Sub Jumlah Dana Kemenristekti'!AB25/SUM('Sub Jumlah Dana Kemenristekti'!Q25:AD25))*$C$3*Kemenristekdikti!C26,0)</f>
        <v>0</v>
      </c>
      <c r="AD29" s="31">
        <f>IF(SUM('Sub Jumlah Dana Kemenristekti'!Q25:AD25)&gt;0,('Sub Jumlah Dana Kemenristekti'!AC25/SUM('Sub Jumlah Dana Kemenristekti'!Q25:AD25))*$C$3*Kemenristekdikti!C26,0)</f>
        <v>0</v>
      </c>
      <c r="AE29" s="31">
        <f>IF(SUM('Sub Jumlah Dana Kemenristekti'!Q25:AD25)&gt;0,('Sub Jumlah Dana Kemenristekti'!AD25/SUM('Sub Jumlah Dana Kemenristekti'!Q25:AD25))*$C$3*Kemenristekdikti!C26,0)</f>
        <v>0</v>
      </c>
    </row>
    <row r="30" spans="1:33" x14ac:dyDescent="0.25">
      <c r="A30" s="42"/>
      <c r="B30" s="2"/>
      <c r="C30" s="2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3" x14ac:dyDescent="0.25">
      <c r="D31" s="31">
        <f t="shared" ref="D31:AE31" si="3">SUM(D7:D30)</f>
        <v>0</v>
      </c>
      <c r="E31" s="31">
        <f t="shared" si="3"/>
        <v>0</v>
      </c>
      <c r="F31" s="31">
        <f t="shared" si="3"/>
        <v>0</v>
      </c>
      <c r="G31" s="31">
        <f t="shared" si="3"/>
        <v>30000000</v>
      </c>
      <c r="H31" s="31">
        <f t="shared" si="3"/>
        <v>77500000</v>
      </c>
      <c r="I31" s="31">
        <f t="shared" si="3"/>
        <v>95500000</v>
      </c>
      <c r="J31" s="31">
        <f t="shared" si="3"/>
        <v>0</v>
      </c>
      <c r="K31" s="31">
        <f t="shared" si="3"/>
        <v>255600000</v>
      </c>
      <c r="L31" s="31">
        <f t="shared" si="3"/>
        <v>430740000</v>
      </c>
      <c r="M31" s="31">
        <f t="shared" si="3"/>
        <v>88600000</v>
      </c>
      <c r="N31" s="31">
        <f t="shared" si="3"/>
        <v>114200000</v>
      </c>
      <c r="O31" s="31">
        <f t="shared" si="3"/>
        <v>64200000</v>
      </c>
      <c r="P31" s="31">
        <f t="shared" si="3"/>
        <v>12000000</v>
      </c>
      <c r="Q31" s="31">
        <f t="shared" si="3"/>
        <v>1296000000</v>
      </c>
      <c r="R31" s="31">
        <f t="shared" si="3"/>
        <v>0</v>
      </c>
      <c r="S31" s="31">
        <f t="shared" si="3"/>
        <v>0</v>
      </c>
      <c r="T31" s="31">
        <f t="shared" si="3"/>
        <v>0</v>
      </c>
      <c r="U31" s="31">
        <f t="shared" si="3"/>
        <v>0</v>
      </c>
      <c r="V31" s="31">
        <f t="shared" si="3"/>
        <v>0</v>
      </c>
      <c r="W31" s="31">
        <f t="shared" si="3"/>
        <v>0</v>
      </c>
      <c r="X31" s="31">
        <f t="shared" si="3"/>
        <v>0</v>
      </c>
      <c r="Y31" s="31">
        <f t="shared" si="3"/>
        <v>194000000</v>
      </c>
      <c r="Z31" s="31">
        <f t="shared" si="3"/>
        <v>148666666.66666669</v>
      </c>
      <c r="AA31" s="31">
        <f t="shared" si="3"/>
        <v>29666666.666666664</v>
      </c>
      <c r="AB31" s="31">
        <f t="shared" si="3"/>
        <v>30666666.666666664</v>
      </c>
      <c r="AC31" s="31">
        <f t="shared" si="3"/>
        <v>0</v>
      </c>
      <c r="AD31" s="31">
        <f t="shared" si="3"/>
        <v>15560000</v>
      </c>
      <c r="AE31" s="31">
        <f t="shared" si="3"/>
        <v>0</v>
      </c>
      <c r="AG31" s="41"/>
    </row>
  </sheetData>
  <mergeCells count="5">
    <mergeCell ref="A5:A6"/>
    <mergeCell ref="B5:B6"/>
    <mergeCell ref="C5:C6"/>
    <mergeCell ref="D5:Q5"/>
    <mergeCell ref="R5:AE5"/>
  </mergeCells>
  <pageMargins left="0.7" right="0.7" top="0.75" bottom="0.75" header="0.3" footer="0.3"/>
  <pageSetup paperSize="9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8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5" sqref="E5"/>
    </sheetView>
  </sheetViews>
  <sheetFormatPr defaultRowHeight="15" x14ac:dyDescent="0.25"/>
  <cols>
    <col min="1" max="1" width="4.7109375" customWidth="1"/>
    <col min="2" max="2" width="35.7109375" customWidth="1"/>
    <col min="3" max="25" width="23.7109375" customWidth="1"/>
  </cols>
  <sheetData>
    <row r="1" spans="1:25" x14ac:dyDescent="0.25">
      <c r="A1" s="72" t="s">
        <v>0</v>
      </c>
      <c r="B1" s="72" t="s">
        <v>186</v>
      </c>
      <c r="C1" s="85" t="s">
        <v>187</v>
      </c>
      <c r="D1" s="88" t="s">
        <v>188</v>
      </c>
      <c r="E1" s="88"/>
      <c r="F1" s="84" t="s">
        <v>189</v>
      </c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</row>
    <row r="2" spans="1:25" x14ac:dyDescent="0.25">
      <c r="A2" s="72"/>
      <c r="B2" s="72"/>
      <c r="C2" s="86"/>
      <c r="D2" s="88"/>
      <c r="E2" s="88"/>
      <c r="F2" s="84">
        <v>1</v>
      </c>
      <c r="G2" s="84"/>
      <c r="H2" s="84">
        <v>2</v>
      </c>
      <c r="I2" s="84"/>
      <c r="J2" s="84">
        <v>3</v>
      </c>
      <c r="K2" s="84"/>
      <c r="L2" s="84">
        <v>4</v>
      </c>
      <c r="M2" s="84"/>
      <c r="N2" s="84">
        <v>5</v>
      </c>
      <c r="O2" s="84"/>
      <c r="P2" s="84">
        <v>6</v>
      </c>
      <c r="Q2" s="84"/>
      <c r="R2" s="84">
        <v>7</v>
      </c>
      <c r="S2" s="84"/>
      <c r="T2" s="84">
        <v>8</v>
      </c>
      <c r="U2" s="84"/>
      <c r="V2" s="84">
        <v>9</v>
      </c>
      <c r="W2" s="84"/>
      <c r="X2" s="91">
        <v>10</v>
      </c>
      <c r="Y2" s="92"/>
    </row>
    <row r="3" spans="1:25" x14ac:dyDescent="0.25">
      <c r="A3" s="72"/>
      <c r="B3" s="72"/>
      <c r="C3" s="87"/>
      <c r="D3" s="44" t="s">
        <v>1</v>
      </c>
      <c r="E3" s="44" t="s">
        <v>181</v>
      </c>
      <c r="F3" s="44" t="s">
        <v>1</v>
      </c>
      <c r="G3" s="44" t="s">
        <v>181</v>
      </c>
      <c r="H3" s="44" t="s">
        <v>1</v>
      </c>
      <c r="I3" s="44" t="s">
        <v>181</v>
      </c>
      <c r="J3" s="44" t="s">
        <v>1</v>
      </c>
      <c r="K3" s="44" t="s">
        <v>181</v>
      </c>
      <c r="L3" s="44" t="s">
        <v>1</v>
      </c>
      <c r="M3" s="44" t="s">
        <v>181</v>
      </c>
      <c r="N3" s="44" t="s">
        <v>1</v>
      </c>
      <c r="O3" s="44" t="s">
        <v>181</v>
      </c>
      <c r="P3" s="44" t="s">
        <v>1</v>
      </c>
      <c r="Q3" s="44" t="s">
        <v>181</v>
      </c>
      <c r="R3" s="44" t="s">
        <v>1</v>
      </c>
      <c r="S3" s="44" t="s">
        <v>181</v>
      </c>
      <c r="T3" s="44" t="s">
        <v>1</v>
      </c>
      <c r="U3" s="44" t="s">
        <v>181</v>
      </c>
      <c r="V3" s="44" t="s">
        <v>1</v>
      </c>
      <c r="W3" s="44" t="s">
        <v>181</v>
      </c>
      <c r="X3" s="44" t="s">
        <v>1</v>
      </c>
      <c r="Y3" s="44" t="s">
        <v>181</v>
      </c>
    </row>
    <row r="4" spans="1:25" x14ac:dyDescent="0.25">
      <c r="A4" s="44">
        <v>1</v>
      </c>
      <c r="B4" s="3"/>
      <c r="C4" s="18"/>
      <c r="D4" s="21"/>
      <c r="E4" s="19" t="str">
        <f>_xlfn.IFNA(VLOOKUP(D4,Database!$B$4:$C$172,2,FALSE),"")</f>
        <v/>
      </c>
      <c r="F4" s="21"/>
      <c r="G4" s="3" t="str">
        <f>_xlfn.IFNA(VLOOKUP(F4,Database!$B$4:$C$172,2,FALSE),"")</f>
        <v/>
      </c>
      <c r="H4" s="21"/>
      <c r="I4" s="3" t="str">
        <f>_xlfn.IFNA(VLOOKUP(H4,Database!$B$4:$C$172,2,FALSE),"")</f>
        <v/>
      </c>
      <c r="J4" s="21"/>
      <c r="K4" s="3" t="str">
        <f>_xlfn.IFNA(VLOOKUP(J4,Database!$B$4:$C$172,2,FALSE),"")</f>
        <v/>
      </c>
      <c r="L4" s="21"/>
      <c r="M4" s="3" t="str">
        <f>_xlfn.IFNA(VLOOKUP(L4,Database!$B$4:$C$172,2,FALSE),"")</f>
        <v/>
      </c>
      <c r="N4" s="21"/>
      <c r="O4" s="40" t="str">
        <f>_xlfn.IFNA(VLOOKUP(N4,Database!$B$4:$C$172,2,FALSE),"")</f>
        <v/>
      </c>
      <c r="P4" s="21"/>
      <c r="Q4" s="40" t="str">
        <f>_xlfn.IFNA(VLOOKUP(P4,Database!$B$4:$C$172,2,FALSE),"")</f>
        <v/>
      </c>
      <c r="R4" s="21"/>
      <c r="S4" s="40" t="str">
        <f>_xlfn.IFNA(VLOOKUP(R4,Database!$B$4:$C$172,2,FALSE),"")</f>
        <v/>
      </c>
      <c r="T4" s="21"/>
      <c r="U4" s="40" t="str">
        <f>_xlfn.IFNA(VLOOKUP(T4,Database!$B$4:$C$172,2,FALSE),"")</f>
        <v/>
      </c>
      <c r="V4" s="21"/>
      <c r="W4" s="40" t="str">
        <f>_xlfn.IFNA(VLOOKUP(V4,Database!$B$4:$C$172,2,FALSE),"")</f>
        <v/>
      </c>
      <c r="X4" s="21"/>
      <c r="Y4" s="3" t="str">
        <f>_xlfn.IFNA(VLOOKUP(X4,Database!$B$4:$C$172,2,FALSE),"")</f>
        <v/>
      </c>
    </row>
    <row r="5" spans="1:25" x14ac:dyDescent="0.25">
      <c r="A5" s="44">
        <f>A4+1</f>
        <v>2</v>
      </c>
      <c r="B5" s="2"/>
      <c r="C5" s="18"/>
      <c r="D5" s="22"/>
      <c r="E5" s="19" t="str">
        <f>_xlfn.IFNA(VLOOKUP(D5,Database!$B$4:$C$172,2,FALSE),"")</f>
        <v/>
      </c>
      <c r="F5" s="22"/>
      <c r="G5" s="3" t="str">
        <f>_xlfn.IFNA(VLOOKUP(F5,Database!$B$4:$C$172,2,FALSE),"")</f>
        <v/>
      </c>
      <c r="H5" s="22"/>
      <c r="I5" s="3" t="str">
        <f>_xlfn.IFNA(VLOOKUP(H5,Database!$B$4:$C$172,2,FALSE),"")</f>
        <v/>
      </c>
      <c r="J5" s="22"/>
      <c r="K5" s="3" t="str">
        <f>_xlfn.IFNA(VLOOKUP(J5,Database!$B$4:$C$172,2,FALSE),"")</f>
        <v/>
      </c>
      <c r="L5" s="22"/>
      <c r="M5" s="3" t="str">
        <f>_xlfn.IFNA(VLOOKUP(L5,Database!$B$4:$C$172,2,FALSE),"")</f>
        <v/>
      </c>
      <c r="N5" s="22"/>
      <c r="O5" s="40" t="str">
        <f>_xlfn.IFNA(VLOOKUP(N5,Database!$B$4:$C$172,2,FALSE),"")</f>
        <v/>
      </c>
      <c r="P5" s="22"/>
      <c r="Q5" s="40" t="str">
        <f>_xlfn.IFNA(VLOOKUP(P5,Database!$B$4:$C$172,2,FALSE),"")</f>
        <v/>
      </c>
      <c r="R5" s="22"/>
      <c r="S5" s="40" t="str">
        <f>_xlfn.IFNA(VLOOKUP(R5,Database!$B$4:$C$172,2,FALSE),"")</f>
        <v/>
      </c>
      <c r="T5" s="22"/>
      <c r="U5" s="40" t="str">
        <f>_xlfn.IFNA(VLOOKUP(T5,Database!$B$4:$C$172,2,FALSE),"")</f>
        <v/>
      </c>
      <c r="V5" s="22"/>
      <c r="W5" s="40" t="str">
        <f>_xlfn.IFNA(VLOOKUP(V5,Database!$B$4:$C$172,2,FALSE),"")</f>
        <v/>
      </c>
      <c r="X5" s="22"/>
      <c r="Y5" s="3" t="str">
        <f>_xlfn.IFNA(VLOOKUP(X5,Database!$B$4:$C$172,2,FALSE),"")</f>
        <v/>
      </c>
    </row>
    <row r="6" spans="1:25" x14ac:dyDescent="0.25">
      <c r="A6" s="44">
        <f t="shared" ref="A6" si="0">A5+1</f>
        <v>3</v>
      </c>
      <c r="B6" s="2"/>
      <c r="C6" s="18"/>
      <c r="D6" s="22"/>
      <c r="E6" s="19" t="str">
        <f>_xlfn.IFNA(VLOOKUP(D6,Database!$B$4:$C$172,2,FALSE),"")</f>
        <v/>
      </c>
      <c r="F6" s="22"/>
      <c r="G6" s="3" t="str">
        <f>_xlfn.IFNA(VLOOKUP(F6,Database!$B$4:$C$172,2,FALSE),"")</f>
        <v/>
      </c>
      <c r="H6" s="22"/>
      <c r="I6" s="3" t="str">
        <f>_xlfn.IFNA(VLOOKUP(H6,Database!$B$4:$C$172,2,FALSE),"")</f>
        <v/>
      </c>
      <c r="J6" s="22"/>
      <c r="K6" s="3" t="str">
        <f>_xlfn.IFNA(VLOOKUP(J6,Database!$B$4:$C$172,2,FALSE),"")</f>
        <v/>
      </c>
      <c r="L6" s="22"/>
      <c r="M6" s="3" t="str">
        <f>_xlfn.IFNA(VLOOKUP(L6,Database!$B$4:$C$172,2,FALSE),"")</f>
        <v/>
      </c>
      <c r="N6" s="22"/>
      <c r="O6" s="40" t="str">
        <f>_xlfn.IFNA(VLOOKUP(N6,Database!$B$4:$C$172,2,FALSE),"")</f>
        <v/>
      </c>
      <c r="P6" s="22"/>
      <c r="Q6" s="40" t="str">
        <f>_xlfn.IFNA(VLOOKUP(P6,Database!$B$4:$C$172,2,FALSE),"")</f>
        <v/>
      </c>
      <c r="R6" s="22"/>
      <c r="S6" s="40" t="str">
        <f>_xlfn.IFNA(VLOOKUP(R6,Database!$B$4:$C$172,2,FALSE),"")</f>
        <v/>
      </c>
      <c r="T6" s="22"/>
      <c r="U6" s="40" t="str">
        <f>_xlfn.IFNA(VLOOKUP(T6,Database!$B$4:$C$172,2,FALSE),"")</f>
        <v/>
      </c>
      <c r="V6" s="22"/>
      <c r="W6" s="40" t="str">
        <f>_xlfn.IFNA(VLOOKUP(V6,Database!$B$4:$C$172,2,FALSE),"")</f>
        <v/>
      </c>
      <c r="X6" s="22"/>
      <c r="Y6" s="3" t="str">
        <f>_xlfn.IFNA(VLOOKUP(X6,Database!$B$4:$C$172,2,FALSE),"")</f>
        <v/>
      </c>
    </row>
    <row r="7" spans="1:25" x14ac:dyDescent="0.25">
      <c r="A7" s="44"/>
      <c r="B7" s="2"/>
      <c r="C7" s="20"/>
      <c r="D7" s="23"/>
      <c r="E7" s="19" t="str">
        <f>_xlfn.IFNA(VLOOKUP(D7,Database!$B$4:$C$172,2,FALSE),"")</f>
        <v/>
      </c>
      <c r="F7" s="23"/>
      <c r="G7" s="3" t="str">
        <f>_xlfn.IFNA(VLOOKUP(F7,Database!$B$4:$C$172,2,FALSE),"")</f>
        <v/>
      </c>
      <c r="H7" s="23"/>
      <c r="I7" s="3" t="str">
        <f>_xlfn.IFNA(VLOOKUP(H7,Database!$B$4:$C$172,2,FALSE),"")</f>
        <v/>
      </c>
      <c r="J7" s="2"/>
      <c r="K7" s="3" t="str">
        <f>_xlfn.IFNA(VLOOKUP(J7,Database!$B$4:$C$172,2,FALSE),"")</f>
        <v/>
      </c>
      <c r="L7" s="2"/>
      <c r="M7" s="3" t="str">
        <f>_xlfn.IFNA(VLOOKUP(L7,Database!$B$4:$C$172,2,FALSE),"")</f>
        <v/>
      </c>
      <c r="N7" s="2"/>
      <c r="O7" s="40" t="str">
        <f>_xlfn.IFNA(VLOOKUP(N7,Database!$B$4:$C$172,2,FALSE),"")</f>
        <v/>
      </c>
      <c r="P7" s="2"/>
      <c r="Q7" s="3" t="str">
        <f>_xlfn.IFNA(VLOOKUP(P7,Database!$B$4:$C$172,2,FALSE),"")</f>
        <v/>
      </c>
      <c r="R7" s="2"/>
      <c r="S7" s="3" t="str">
        <f>_xlfn.IFNA(VLOOKUP(R7,Database!$B$4:$C$172,2,FALSE),"")</f>
        <v/>
      </c>
      <c r="T7" s="2"/>
      <c r="U7" s="3" t="str">
        <f>_xlfn.IFNA(VLOOKUP(T7,Database!$B$4:$C$172,2,FALSE),"")</f>
        <v/>
      </c>
      <c r="V7" s="2"/>
      <c r="W7" s="3" t="str">
        <f>_xlfn.IFNA(VLOOKUP(V7,Database!$B$4:$C$172,2,FALSE),"")</f>
        <v/>
      </c>
      <c r="X7" s="2"/>
      <c r="Y7" s="3" t="str">
        <f>_xlfn.IFNA(VLOOKUP(X7,Database!$B$4:$C$172,2,FALSE),"")</f>
        <v/>
      </c>
    </row>
    <row r="8" spans="1:25" x14ac:dyDescent="0.25">
      <c r="A8" s="14"/>
      <c r="B8" s="14"/>
      <c r="C8" s="16">
        <f>SUM(C4:C7)</f>
        <v>0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</sheetData>
  <mergeCells count="15">
    <mergeCell ref="A1:A3"/>
    <mergeCell ref="B1:B3"/>
    <mergeCell ref="C1:C3"/>
    <mergeCell ref="D1:E2"/>
    <mergeCell ref="F1:Y1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</mergeCells>
  <dataValidations count="1">
    <dataValidation allowBlank="1" showErrorMessage="1" sqref="Q4:Q7 W4:W7 U4:U7 O4:O7 S4:S7 K4:K7 G4:G7 I4:I7 Y4:Y7 M4:M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Database!$B$4:$B$172</xm:f>
          </x14:formula1>
          <xm:sqref>V4:V7 T4:T7 P4:P7 N4:N7 L4:L7 J4:J7 H4:H7 F4:F7 X4:X7 D4:D7</xm:sqref>
        </x14:dataValidation>
        <x14:dataValidation type="list" allowBlank="1" showErrorMessage="1">
          <x14:formula1>
            <xm:f>Database!B$4:B$172</xm:f>
          </x14:formula1>
          <xm:sqref>R4:R7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7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Q4" sqref="Q4"/>
    </sheetView>
  </sheetViews>
  <sheetFormatPr defaultRowHeight="15" x14ac:dyDescent="0.25"/>
  <cols>
    <col min="1" max="1" width="4.7109375" customWidth="1"/>
    <col min="2" max="2" width="35.7109375" customWidth="1"/>
    <col min="3" max="30" width="6.7109375" style="26" customWidth="1"/>
  </cols>
  <sheetData>
    <row r="1" spans="1:30" x14ac:dyDescent="0.25">
      <c r="A1" s="72" t="s">
        <v>0</v>
      </c>
      <c r="B1" s="72" t="s">
        <v>186</v>
      </c>
      <c r="C1" s="88" t="s">
        <v>188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 t="s">
        <v>189</v>
      </c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</row>
    <row r="2" spans="1:30" x14ac:dyDescent="0.25">
      <c r="A2" s="72"/>
      <c r="B2" s="72"/>
      <c r="C2" s="56">
        <v>1</v>
      </c>
      <c r="D2" s="56">
        <f>C2+1</f>
        <v>2</v>
      </c>
      <c r="E2" s="56">
        <f t="shared" ref="E2:O2" si="0">D2+1</f>
        <v>3</v>
      </c>
      <c r="F2" s="56">
        <f t="shared" si="0"/>
        <v>4</v>
      </c>
      <c r="G2" s="56">
        <f t="shared" si="0"/>
        <v>5</v>
      </c>
      <c r="H2" s="56">
        <f t="shared" si="0"/>
        <v>6</v>
      </c>
      <c r="I2" s="56">
        <f t="shared" si="0"/>
        <v>7</v>
      </c>
      <c r="J2" s="56">
        <f t="shared" si="0"/>
        <v>8</v>
      </c>
      <c r="K2" s="56">
        <f t="shared" si="0"/>
        <v>9</v>
      </c>
      <c r="L2" s="56">
        <f t="shared" si="0"/>
        <v>10</v>
      </c>
      <c r="M2" s="56">
        <f t="shared" si="0"/>
        <v>11</v>
      </c>
      <c r="N2" s="56">
        <f t="shared" si="0"/>
        <v>12</v>
      </c>
      <c r="O2" s="56">
        <f t="shared" si="0"/>
        <v>13</v>
      </c>
      <c r="P2" s="56">
        <f>O2+1</f>
        <v>14</v>
      </c>
      <c r="Q2" s="56">
        <v>1</v>
      </c>
      <c r="R2" s="56">
        <f>Q2+1</f>
        <v>2</v>
      </c>
      <c r="S2" s="56">
        <f t="shared" ref="S2:AC2" si="1">R2+1</f>
        <v>3</v>
      </c>
      <c r="T2" s="56">
        <f t="shared" si="1"/>
        <v>4</v>
      </c>
      <c r="U2" s="56">
        <f t="shared" si="1"/>
        <v>5</v>
      </c>
      <c r="V2" s="56">
        <f t="shared" si="1"/>
        <v>6</v>
      </c>
      <c r="W2" s="56">
        <f t="shared" si="1"/>
        <v>7</v>
      </c>
      <c r="X2" s="56">
        <f t="shared" si="1"/>
        <v>8</v>
      </c>
      <c r="Y2" s="56">
        <f t="shared" si="1"/>
        <v>9</v>
      </c>
      <c r="Z2" s="56">
        <f t="shared" si="1"/>
        <v>10</v>
      </c>
      <c r="AA2" s="56">
        <f t="shared" si="1"/>
        <v>11</v>
      </c>
      <c r="AB2" s="56">
        <f t="shared" si="1"/>
        <v>12</v>
      </c>
      <c r="AC2" s="56">
        <f t="shared" si="1"/>
        <v>13</v>
      </c>
      <c r="AD2" s="56">
        <f>AC2+1</f>
        <v>14</v>
      </c>
    </row>
    <row r="3" spans="1:30" x14ac:dyDescent="0.25">
      <c r="A3" s="55">
        <v>1</v>
      </c>
      <c r="B3" s="51">
        <f>'Non Kemenristekdikti'!B4</f>
        <v>0</v>
      </c>
      <c r="C3" s="56">
        <f>COUNTIF('Non Kemenristekdikti'!E4,Database!$F$4)</f>
        <v>0</v>
      </c>
      <c r="D3" s="56">
        <f>COUNTIF('Non Kemenristekdikti'!E4,Database!$F$5)</f>
        <v>0</v>
      </c>
      <c r="E3" s="56">
        <f>COUNTIF('Non Kemenristekdikti'!E4,Database!$F$6)</f>
        <v>0</v>
      </c>
      <c r="F3" s="56">
        <f>COUNTIF('Non Kemenristekdikti'!E4,Database!$F$7)</f>
        <v>0</v>
      </c>
      <c r="G3" s="56">
        <f>COUNTIF('Non Kemenristekdikti'!E4,Database!$F$8)</f>
        <v>0</v>
      </c>
      <c r="H3" s="56">
        <f>COUNTIF('Non Kemenristekdikti'!E4,Database!$F$9)</f>
        <v>0</v>
      </c>
      <c r="I3" s="56">
        <f>COUNTIF('Non Kemenristekdikti'!E4,Database!$F$10)</f>
        <v>0</v>
      </c>
      <c r="J3" s="56">
        <f>COUNTIF('Non Kemenristekdikti'!E4,Database!$F$11)</f>
        <v>0</v>
      </c>
      <c r="K3" s="56">
        <f>COUNTIF('Non Kemenristekdikti'!E4,Database!$F$12)</f>
        <v>0</v>
      </c>
      <c r="L3" s="56">
        <f>COUNTIF('Non Kemenristekdikti'!E4,Database!$F$13)</f>
        <v>0</v>
      </c>
      <c r="M3" s="56">
        <f>COUNTIF('Non Kemenristekdikti'!E4,Database!$F$14)</f>
        <v>0</v>
      </c>
      <c r="N3" s="56">
        <f>COUNTIF('Non Kemenristekdikti'!E4,Database!$F$15)</f>
        <v>0</v>
      </c>
      <c r="O3" s="56">
        <f>COUNTIF('Non Kemenristekdikti'!E4,Database!$F$16)</f>
        <v>0</v>
      </c>
      <c r="P3" s="56">
        <f>COUNTIF('Non Kemenristekdikti'!E4,Database!$F$17)</f>
        <v>0</v>
      </c>
      <c r="Q3" s="56">
        <f>IF(C3=1,0,IF(COUNTIF('Non Kemenristekdikti'!F4:Y4,Database!$F$4)&gt;=1,1,0))</f>
        <v>0</v>
      </c>
      <c r="R3" s="56">
        <f>IF(D3=1,0,IF(COUNTIF('Non Kemenristekdikti'!F4:Y4,Database!$F$5)&gt;=1,1,0))</f>
        <v>0</v>
      </c>
      <c r="S3" s="56">
        <f>IF(E3=1,0,IF(COUNTIF('Non Kemenristekdikti'!F4:Y4,Database!$F$6)&gt;=1,1,0))</f>
        <v>0</v>
      </c>
      <c r="T3" s="56">
        <f>IF(F3=1,0,IF(COUNTIF('Non Kemenristekdikti'!F4:Y4,Database!$F$7)&gt;=1,1,0))</f>
        <v>0</v>
      </c>
      <c r="U3" s="56">
        <f>IF(G3=1,0,IF(COUNTIF('Non Kemenristekdikti'!F4:Y4,Database!$F$8)&gt;=1,1,0))</f>
        <v>0</v>
      </c>
      <c r="V3" s="56">
        <f>IF(H3=1,0,IF(COUNTIF('Non Kemenristekdikti'!F4:Y4,Database!$F$9)&gt;=1,1,0))</f>
        <v>0</v>
      </c>
      <c r="W3" s="56">
        <f>IF(I3=1,0,IF(COUNTIF('Non Kemenristekdikti'!F4:Y4,Database!$F$10)&gt;=1,1,0))</f>
        <v>0</v>
      </c>
      <c r="X3" s="56">
        <f>IF(J3=1,0,IF(COUNTIF('Non Kemenristekdikti'!F4:Y4,Database!$F$11)&gt;=1,1,0))</f>
        <v>0</v>
      </c>
      <c r="Y3" s="56">
        <f>IF(K3=1,0,IF(COUNTIF('Non Kemenristekdikti'!F4:Y4,Database!$F$12)&gt;=1,1,0))</f>
        <v>0</v>
      </c>
      <c r="Z3" s="56">
        <f>IF(L3=1,0,IF(COUNTIF('Non Kemenristekdikti'!F4:Y4,Database!$F$13)&gt;=1,1,0))</f>
        <v>0</v>
      </c>
      <c r="AA3" s="56">
        <f>IF(M3=1,0,IF(COUNTIF('Non Kemenristekdikti'!F4:Y4,Database!$F$14)&gt;=1,1,0))</f>
        <v>0</v>
      </c>
      <c r="AB3" s="56">
        <f>IF(N3=1,0,IF(COUNTIF('Non Kemenristekdikti'!F4:Y4,Database!$F$15)&gt;=1,1,0))</f>
        <v>0</v>
      </c>
      <c r="AC3" s="56">
        <f>IF(O3=1,0,IF(COUNTIF('Non Kemenristekdikti'!F4:Y4,Database!$F$16)&gt;=1,1,0))</f>
        <v>0</v>
      </c>
      <c r="AD3" s="56">
        <f>IF(P3=1,0,IF(COUNTIF('Non Kemenristekdikti'!F4:Y4,Database!$F$17)&gt;=1,1,0))</f>
        <v>0</v>
      </c>
    </row>
    <row r="4" spans="1:30" x14ac:dyDescent="0.25">
      <c r="A4" s="55">
        <f>A3+1</f>
        <v>2</v>
      </c>
      <c r="B4" s="51">
        <f>'Non Kemenristekdikti'!B5</f>
        <v>0</v>
      </c>
      <c r="C4" s="56">
        <f>COUNTIF('Non Kemenristekdikti'!E5,Database!$F$4)</f>
        <v>0</v>
      </c>
      <c r="D4" s="56">
        <f>COUNTIF('Non Kemenristekdikti'!E5,Database!$F$5)</f>
        <v>0</v>
      </c>
      <c r="E4" s="56">
        <f>COUNTIF('Non Kemenristekdikti'!E5,Database!$F$6)</f>
        <v>0</v>
      </c>
      <c r="F4" s="56">
        <f>COUNTIF('Non Kemenristekdikti'!E5,Database!$F$7)</f>
        <v>0</v>
      </c>
      <c r="G4" s="56">
        <f>COUNTIF('Non Kemenristekdikti'!E5,Database!$F$8)</f>
        <v>0</v>
      </c>
      <c r="H4" s="56">
        <f>COUNTIF('Non Kemenristekdikti'!E5,Database!$F$9)</f>
        <v>0</v>
      </c>
      <c r="I4" s="56">
        <f>COUNTIF('Non Kemenristekdikti'!E5,Database!$F$10)</f>
        <v>0</v>
      </c>
      <c r="J4" s="56">
        <f>COUNTIF('Non Kemenristekdikti'!E5,Database!$F$11)</f>
        <v>0</v>
      </c>
      <c r="K4" s="56">
        <f>COUNTIF('Non Kemenristekdikti'!E5,Database!$F$12)</f>
        <v>0</v>
      </c>
      <c r="L4" s="56">
        <f>COUNTIF('Non Kemenristekdikti'!E5,Database!$F$13)</f>
        <v>0</v>
      </c>
      <c r="M4" s="56">
        <f>COUNTIF('Non Kemenristekdikti'!E5,Database!$F$14)</f>
        <v>0</v>
      </c>
      <c r="N4" s="56">
        <f>COUNTIF('Non Kemenristekdikti'!E5,Database!$F$15)</f>
        <v>0</v>
      </c>
      <c r="O4" s="56">
        <f>COUNTIF('Non Kemenristekdikti'!E5,Database!$F$16)</f>
        <v>0</v>
      </c>
      <c r="P4" s="56">
        <f>COUNTIF('Non Kemenristekdikti'!E5,Database!$F$17)</f>
        <v>0</v>
      </c>
      <c r="Q4" s="56">
        <f>IF(C4=1,0,IF(COUNTIF('Non Kemenristekdikti'!F5:Y5,Database!$F$4)&gt;=1,1,0))</f>
        <v>0</v>
      </c>
      <c r="R4" s="56">
        <f>IF(D4=1,0,IF(COUNTIF('Non Kemenristekdikti'!F5:Y5,Database!$F$5)&gt;=1,1,0))</f>
        <v>0</v>
      </c>
      <c r="S4" s="56">
        <f>IF(E4=1,0,IF(COUNTIF('Non Kemenristekdikti'!F5:Y5,Database!$F$6)&gt;=1,1,0))</f>
        <v>0</v>
      </c>
      <c r="T4" s="56">
        <f>IF(F4=1,0,IF(COUNTIF('Non Kemenristekdikti'!F5:Y5,Database!$F$7)&gt;=1,1,0))</f>
        <v>0</v>
      </c>
      <c r="U4" s="56">
        <f>IF(G4=1,0,IF(COUNTIF('Non Kemenristekdikti'!F5:Y5,Database!$F$8)&gt;=1,1,0))</f>
        <v>0</v>
      </c>
      <c r="V4" s="56">
        <f>IF(H4=1,0,IF(COUNTIF('Non Kemenristekdikti'!F5:Y5,Database!$F$9)&gt;=1,1,0))</f>
        <v>0</v>
      </c>
      <c r="W4" s="56">
        <f>IF(I4=1,0,IF(COUNTIF('Non Kemenristekdikti'!F5:Y5,Database!$F$10)&gt;=1,1,0))</f>
        <v>0</v>
      </c>
      <c r="X4" s="56">
        <f>IF(J4=1,0,IF(COUNTIF('Non Kemenristekdikti'!F5:Y5,Database!$F$11)&gt;=1,1,0))</f>
        <v>0</v>
      </c>
      <c r="Y4" s="56">
        <f>IF(K4=1,0,IF(COUNTIF('Non Kemenristekdikti'!F5:Y5,Database!$F$12)&gt;=1,1,0))</f>
        <v>0</v>
      </c>
      <c r="Z4" s="56">
        <f>IF(L4=1,0,IF(COUNTIF('Non Kemenristekdikti'!F5:Y5,Database!$F$13)&gt;=1,1,0))</f>
        <v>0</v>
      </c>
      <c r="AA4" s="56">
        <f>IF(M4=1,0,IF(COUNTIF('Non Kemenristekdikti'!F5:Y5,Database!$F$14)&gt;=1,1,0))</f>
        <v>0</v>
      </c>
      <c r="AB4" s="56">
        <f>IF(N4=1,0,IF(COUNTIF('Non Kemenristekdikti'!F5:Y5,Database!$F$15)&gt;=1,1,0))</f>
        <v>0</v>
      </c>
      <c r="AC4" s="56">
        <f>IF(O4=1,0,IF(COUNTIF('Non Kemenristekdikti'!F5:Y5,Database!$F$16)&gt;=1,1,0))</f>
        <v>0</v>
      </c>
      <c r="AD4" s="56">
        <f>IF(P4=1,0,IF(COUNTIF('Non Kemenristekdikti'!F5:Y5,Database!$F$17)&gt;=1,1,0))</f>
        <v>0</v>
      </c>
    </row>
    <row r="5" spans="1:30" x14ac:dyDescent="0.25">
      <c r="A5" s="55">
        <f>A4+1</f>
        <v>3</v>
      </c>
      <c r="B5" s="51">
        <f>'Non Kemenristekdikti'!B6</f>
        <v>0</v>
      </c>
      <c r="C5" s="56">
        <f>COUNTIF('Non Kemenristekdikti'!E6,Database!$F$4)</f>
        <v>0</v>
      </c>
      <c r="D5" s="56">
        <f>COUNTIF('Non Kemenristekdikti'!E6,Database!$F$5)</f>
        <v>0</v>
      </c>
      <c r="E5" s="56">
        <f>COUNTIF('Non Kemenristekdikti'!E6,Database!$F$6)</f>
        <v>0</v>
      </c>
      <c r="F5" s="56">
        <f>COUNTIF('Non Kemenristekdikti'!E6,Database!$F$7)</f>
        <v>0</v>
      </c>
      <c r="G5" s="56">
        <f>COUNTIF('Non Kemenristekdikti'!E6,Database!$F$8)</f>
        <v>0</v>
      </c>
      <c r="H5" s="56">
        <f>COUNTIF('Non Kemenristekdikti'!E6,Database!$F$9)</f>
        <v>0</v>
      </c>
      <c r="I5" s="56">
        <f>COUNTIF('Non Kemenristekdikti'!E6,Database!$F$10)</f>
        <v>0</v>
      </c>
      <c r="J5" s="56">
        <f>COUNTIF('Non Kemenristekdikti'!E6,Database!$F$11)</f>
        <v>0</v>
      </c>
      <c r="K5" s="56">
        <f>COUNTIF('Non Kemenristekdikti'!E6,Database!$F$12)</f>
        <v>0</v>
      </c>
      <c r="L5" s="56">
        <f>COUNTIF('Non Kemenristekdikti'!E6,Database!$F$13)</f>
        <v>0</v>
      </c>
      <c r="M5" s="56">
        <f>COUNTIF('Non Kemenristekdikti'!E6,Database!$F$14)</f>
        <v>0</v>
      </c>
      <c r="N5" s="56">
        <f>COUNTIF('Non Kemenristekdikti'!E6,Database!$F$15)</f>
        <v>0</v>
      </c>
      <c r="O5" s="56">
        <f>COUNTIF('Non Kemenristekdikti'!E6,Database!$F$16)</f>
        <v>0</v>
      </c>
      <c r="P5" s="56">
        <f>COUNTIF('Non Kemenristekdikti'!E6,Database!$F$17)</f>
        <v>0</v>
      </c>
      <c r="Q5" s="56">
        <f>IF(C5=1,0,IF(COUNTIF('Non Kemenristekdikti'!F6:Y6,Database!$F$4)&gt;=1,1,0))</f>
        <v>0</v>
      </c>
      <c r="R5" s="56">
        <f>IF(D5=1,0,IF(COUNTIF('Non Kemenristekdikti'!F6:Y6,Database!$F$5)&gt;=1,1,0))</f>
        <v>0</v>
      </c>
      <c r="S5" s="56">
        <f>IF(E5=1,0,IF(COUNTIF('Non Kemenristekdikti'!F6:Y6,Database!$F$6)&gt;=1,1,0))</f>
        <v>0</v>
      </c>
      <c r="T5" s="56">
        <f>IF(F5=1,0,IF(COUNTIF('Non Kemenristekdikti'!F6:Y6,Database!$F$7)&gt;=1,1,0))</f>
        <v>0</v>
      </c>
      <c r="U5" s="56">
        <f>IF(G5=1,0,IF(COUNTIF('Non Kemenristekdikti'!F6:Y6,Database!$F$8)&gt;=1,1,0))</f>
        <v>0</v>
      </c>
      <c r="V5" s="56">
        <f>IF(H5=1,0,IF(COUNTIF('Non Kemenristekdikti'!F6:Y6,Database!$F$9)&gt;=1,1,0))</f>
        <v>0</v>
      </c>
      <c r="W5" s="56">
        <f>IF(I5=1,0,IF(COUNTIF('Non Kemenristekdikti'!F6:Y6,Database!$F$10)&gt;=1,1,0))</f>
        <v>0</v>
      </c>
      <c r="X5" s="56">
        <f>IF(J5=1,0,IF(COUNTIF('Non Kemenristekdikti'!F6:Y6,Database!$F$11)&gt;=1,1,0))</f>
        <v>0</v>
      </c>
      <c r="Y5" s="56">
        <f>IF(K5=1,0,IF(COUNTIF('Non Kemenristekdikti'!F6:Y6,Database!$F$12)&gt;=1,1,0))</f>
        <v>0</v>
      </c>
      <c r="Z5" s="56">
        <f>IF(L5=1,0,IF(COUNTIF('Non Kemenristekdikti'!F6:Y6,Database!$F$13)&gt;=1,1,0))</f>
        <v>0</v>
      </c>
      <c r="AA5" s="56">
        <f>IF(M5=1,0,IF(COUNTIF('Non Kemenristekdikti'!F6:Y6,Database!$F$14)&gt;=1,1,0))</f>
        <v>0</v>
      </c>
      <c r="AB5" s="56">
        <f>IF(N5=1,0,IF(COUNTIF('Non Kemenristekdikti'!F6:Y6,Database!$F$15)&gt;=1,1,0))</f>
        <v>0</v>
      </c>
      <c r="AC5" s="56">
        <f>IF(O5=1,0,IF(COUNTIF('Non Kemenristekdikti'!F6:Y6,Database!$F$16)&gt;=1,1,0))</f>
        <v>0</v>
      </c>
      <c r="AD5" s="56">
        <f>IF(P5=1,0,IF(COUNTIF('Non Kemenristekdikti'!F6:Y6,Database!$F$17)&gt;=1,1,0))</f>
        <v>0</v>
      </c>
    </row>
    <row r="6" spans="1:30" x14ac:dyDescent="0.25">
      <c r="A6" s="55"/>
      <c r="B6" s="2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</row>
    <row r="7" spans="1:30" x14ac:dyDescent="0.25">
      <c r="C7" s="56">
        <f t="shared" ref="C7:AD7" si="2">SUM(C3:C6)</f>
        <v>0</v>
      </c>
      <c r="D7" s="56">
        <f t="shared" si="2"/>
        <v>0</v>
      </c>
      <c r="E7" s="56">
        <f t="shared" si="2"/>
        <v>0</v>
      </c>
      <c r="F7" s="56">
        <f t="shared" si="2"/>
        <v>0</v>
      </c>
      <c r="G7" s="56">
        <f t="shared" si="2"/>
        <v>0</v>
      </c>
      <c r="H7" s="56">
        <f t="shared" si="2"/>
        <v>0</v>
      </c>
      <c r="I7" s="56">
        <f t="shared" si="2"/>
        <v>0</v>
      </c>
      <c r="J7" s="56">
        <f t="shared" si="2"/>
        <v>0</v>
      </c>
      <c r="K7" s="56">
        <f t="shared" si="2"/>
        <v>0</v>
      </c>
      <c r="L7" s="56">
        <f t="shared" si="2"/>
        <v>0</v>
      </c>
      <c r="M7" s="56">
        <f t="shared" si="2"/>
        <v>0</v>
      </c>
      <c r="N7" s="56">
        <f t="shared" si="2"/>
        <v>0</v>
      </c>
      <c r="O7" s="56">
        <f t="shared" si="2"/>
        <v>0</v>
      </c>
      <c r="P7" s="56">
        <f t="shared" si="2"/>
        <v>0</v>
      </c>
      <c r="Q7" s="56">
        <f t="shared" si="2"/>
        <v>0</v>
      </c>
      <c r="R7" s="56">
        <f t="shared" si="2"/>
        <v>0</v>
      </c>
      <c r="S7" s="56">
        <f t="shared" si="2"/>
        <v>0</v>
      </c>
      <c r="T7" s="56">
        <f t="shared" si="2"/>
        <v>0</v>
      </c>
      <c r="U7" s="56">
        <f t="shared" si="2"/>
        <v>0</v>
      </c>
      <c r="V7" s="56">
        <f t="shared" si="2"/>
        <v>0</v>
      </c>
      <c r="W7" s="56">
        <f t="shared" si="2"/>
        <v>0</v>
      </c>
      <c r="X7" s="56">
        <f t="shared" si="2"/>
        <v>0</v>
      </c>
      <c r="Y7" s="56">
        <f t="shared" si="2"/>
        <v>0</v>
      </c>
      <c r="Z7" s="56">
        <f t="shared" si="2"/>
        <v>0</v>
      </c>
      <c r="AA7" s="56">
        <f t="shared" si="2"/>
        <v>0</v>
      </c>
      <c r="AB7" s="56">
        <f t="shared" si="2"/>
        <v>0</v>
      </c>
      <c r="AC7" s="56">
        <f t="shared" si="2"/>
        <v>0</v>
      </c>
      <c r="AD7" s="56">
        <f t="shared" si="2"/>
        <v>0</v>
      </c>
    </row>
  </sheetData>
  <mergeCells count="4">
    <mergeCell ref="A1:A2"/>
    <mergeCell ref="B1:B2"/>
    <mergeCell ref="C1:P1"/>
    <mergeCell ref="Q1:AD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7"/>
  <sheetViews>
    <sheetView workbookViewId="0">
      <pane xSplit="2" ySplit="2" topLeftCell="K3" activePane="bottomRight" state="frozen"/>
      <selection pane="topRight" activeCell="C1" sqref="C1"/>
      <selection pane="bottomLeft" activeCell="A3" sqref="A3"/>
      <selection pane="bottomRight" activeCell="Q20" sqref="Q20"/>
    </sheetView>
  </sheetViews>
  <sheetFormatPr defaultRowHeight="15" x14ac:dyDescent="0.25"/>
  <cols>
    <col min="1" max="1" width="4.7109375" customWidth="1"/>
    <col min="2" max="2" width="35.7109375" customWidth="1"/>
    <col min="3" max="30" width="6.7109375" style="26" customWidth="1"/>
  </cols>
  <sheetData>
    <row r="1" spans="1:30" x14ac:dyDescent="0.25">
      <c r="A1" s="72" t="s">
        <v>0</v>
      </c>
      <c r="B1" s="72" t="s">
        <v>186</v>
      </c>
      <c r="C1" s="88" t="s">
        <v>188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 t="s">
        <v>189</v>
      </c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</row>
    <row r="2" spans="1:30" x14ac:dyDescent="0.25">
      <c r="A2" s="72"/>
      <c r="B2" s="72"/>
      <c r="C2" s="45">
        <v>1</v>
      </c>
      <c r="D2" s="45">
        <f>C2+1</f>
        <v>2</v>
      </c>
      <c r="E2" s="45">
        <f t="shared" ref="E2:O2" si="0">D2+1</f>
        <v>3</v>
      </c>
      <c r="F2" s="45">
        <f t="shared" si="0"/>
        <v>4</v>
      </c>
      <c r="G2" s="45">
        <f t="shared" si="0"/>
        <v>5</v>
      </c>
      <c r="H2" s="45">
        <f t="shared" si="0"/>
        <v>6</v>
      </c>
      <c r="I2" s="45">
        <f t="shared" si="0"/>
        <v>7</v>
      </c>
      <c r="J2" s="45">
        <f t="shared" si="0"/>
        <v>8</v>
      </c>
      <c r="K2" s="45">
        <f t="shared" si="0"/>
        <v>9</v>
      </c>
      <c r="L2" s="45">
        <f t="shared" si="0"/>
        <v>10</v>
      </c>
      <c r="M2" s="45">
        <f t="shared" si="0"/>
        <v>11</v>
      </c>
      <c r="N2" s="45">
        <f t="shared" si="0"/>
        <v>12</v>
      </c>
      <c r="O2" s="45">
        <f t="shared" si="0"/>
        <v>13</v>
      </c>
      <c r="P2" s="45">
        <f>O2+1</f>
        <v>14</v>
      </c>
      <c r="Q2" s="45">
        <v>1</v>
      </c>
      <c r="R2" s="45">
        <f>Q2+1</f>
        <v>2</v>
      </c>
      <c r="S2" s="45">
        <f t="shared" ref="S2:AC2" si="1">R2+1</f>
        <v>3</v>
      </c>
      <c r="T2" s="45">
        <f t="shared" si="1"/>
        <v>4</v>
      </c>
      <c r="U2" s="45">
        <f t="shared" si="1"/>
        <v>5</v>
      </c>
      <c r="V2" s="45">
        <f t="shared" si="1"/>
        <v>6</v>
      </c>
      <c r="W2" s="45">
        <f t="shared" si="1"/>
        <v>7</v>
      </c>
      <c r="X2" s="45">
        <f t="shared" si="1"/>
        <v>8</v>
      </c>
      <c r="Y2" s="45">
        <f t="shared" si="1"/>
        <v>9</v>
      </c>
      <c r="Z2" s="45">
        <f t="shared" si="1"/>
        <v>10</v>
      </c>
      <c r="AA2" s="45">
        <f t="shared" si="1"/>
        <v>11</v>
      </c>
      <c r="AB2" s="45">
        <f t="shared" si="1"/>
        <v>12</v>
      </c>
      <c r="AC2" s="45">
        <f t="shared" si="1"/>
        <v>13</v>
      </c>
      <c r="AD2" s="45">
        <f>AC2+1</f>
        <v>14</v>
      </c>
    </row>
    <row r="3" spans="1:30" x14ac:dyDescent="0.25">
      <c r="A3" s="44">
        <v>1</v>
      </c>
      <c r="B3" s="51">
        <f>'Non Kemenristekdikti'!B4</f>
        <v>0</v>
      </c>
      <c r="C3" s="45">
        <f>COUNTIF('Non Kemenristekdikti'!E4,Database!$F$4)</f>
        <v>0</v>
      </c>
      <c r="D3" s="45">
        <f>COUNTIF('Non Kemenristekdikti'!E4,Database!$F$5)</f>
        <v>0</v>
      </c>
      <c r="E3" s="45">
        <f>COUNTIF('Non Kemenristekdikti'!E4,Database!$F$6)</f>
        <v>0</v>
      </c>
      <c r="F3" s="45">
        <f>COUNTIF('Non Kemenristekdikti'!E4,Database!$F$7)</f>
        <v>0</v>
      </c>
      <c r="G3" s="45">
        <f>COUNTIF('Non Kemenristekdikti'!E4,Database!$F$8)</f>
        <v>0</v>
      </c>
      <c r="H3" s="45">
        <f>COUNTIF('Non Kemenristekdikti'!E4,Database!$F$9)</f>
        <v>0</v>
      </c>
      <c r="I3" s="45">
        <f>COUNTIF('Non Kemenristekdikti'!E4,Database!$F$10)</f>
        <v>0</v>
      </c>
      <c r="J3" s="45">
        <f>COUNTIF('Non Kemenristekdikti'!E4,Database!$F$11)</f>
        <v>0</v>
      </c>
      <c r="K3" s="45">
        <f>COUNTIF('Non Kemenristekdikti'!E4,Database!$F$12)</f>
        <v>0</v>
      </c>
      <c r="L3" s="45">
        <f>COUNTIF('Non Kemenristekdikti'!E4,Database!$F$13)</f>
        <v>0</v>
      </c>
      <c r="M3" s="45">
        <f>COUNTIF('Non Kemenristekdikti'!E4,Database!$F$14)</f>
        <v>0</v>
      </c>
      <c r="N3" s="45">
        <f>COUNTIF('Non Kemenristekdikti'!E4,Database!$F$15)</f>
        <v>0</v>
      </c>
      <c r="O3" s="45">
        <f>COUNTIF('Non Kemenristekdikti'!E4,Database!$F$16)</f>
        <v>0</v>
      </c>
      <c r="P3" s="45">
        <f>COUNTIF('Non Kemenristekdikti'!E4,Database!$F$17)</f>
        <v>0</v>
      </c>
      <c r="Q3" s="45">
        <f>COUNTIF('Non Kemenristekdikti'!F4:Y4,Database!$F$4)</f>
        <v>0</v>
      </c>
      <c r="R3" s="45">
        <f>COUNTIF('Non Kemenristekdikti'!F4:Y4,Database!$F$5)</f>
        <v>0</v>
      </c>
      <c r="S3" s="45">
        <f>COUNTIF('Non Kemenristekdikti'!F4:Y4,Database!$F$6)</f>
        <v>0</v>
      </c>
      <c r="T3" s="45">
        <f>COUNTIF('Non Kemenristekdikti'!F4:Y4,Database!$F$7)</f>
        <v>0</v>
      </c>
      <c r="U3" s="45">
        <f>COUNTIF('Non Kemenristekdikti'!F4:Y4,Database!$F$8)</f>
        <v>0</v>
      </c>
      <c r="V3" s="45">
        <f>COUNTIF('Non Kemenristekdikti'!F4:Y4,Database!$F$9)</f>
        <v>0</v>
      </c>
      <c r="W3" s="45">
        <f>COUNTIF('Non Kemenristekdikti'!F4:Y4,Database!$F$10)</f>
        <v>0</v>
      </c>
      <c r="X3" s="45">
        <f>COUNTIF('Non Kemenristekdikti'!F4:Y4,Database!$F$11)</f>
        <v>0</v>
      </c>
      <c r="Y3" s="45">
        <f>COUNTIF('Non Kemenristekdikti'!F4:Y4,Database!$F$12)</f>
        <v>0</v>
      </c>
      <c r="Z3" s="45">
        <f>COUNTIF('Non Kemenristekdikti'!F4:Y4,Database!$F$13)</f>
        <v>0</v>
      </c>
      <c r="AA3" s="45">
        <f>COUNTIF('Non Kemenristekdikti'!F4:Y4,Database!$F$14)</f>
        <v>0</v>
      </c>
      <c r="AB3" s="45">
        <f>COUNTIF('Non Kemenristekdikti'!F4:Y4,Database!$F$15)</f>
        <v>0</v>
      </c>
      <c r="AC3" s="45">
        <f>COUNTIF('Non Kemenristekdikti'!F4:Y4,Database!$F$16)</f>
        <v>0</v>
      </c>
      <c r="AD3" s="45">
        <f>COUNTIF('Non Kemenristekdikti'!F4:Y4,Database!$F$17)</f>
        <v>0</v>
      </c>
    </row>
    <row r="4" spans="1:30" x14ac:dyDescent="0.25">
      <c r="A4" s="44">
        <f>A3+1</f>
        <v>2</v>
      </c>
      <c r="B4" s="51">
        <f>'Non Kemenristekdikti'!B5</f>
        <v>0</v>
      </c>
      <c r="C4" s="45">
        <f>COUNTIF('Non Kemenristekdikti'!E5,Database!$F$4)</f>
        <v>0</v>
      </c>
      <c r="D4" s="45">
        <f>COUNTIF('Non Kemenristekdikti'!E5,Database!$F$5)</f>
        <v>0</v>
      </c>
      <c r="E4" s="45">
        <f>COUNTIF('Non Kemenristekdikti'!E5,Database!$F$6)</f>
        <v>0</v>
      </c>
      <c r="F4" s="45">
        <f>COUNTIF('Non Kemenristekdikti'!E5,Database!$F$7)</f>
        <v>0</v>
      </c>
      <c r="G4" s="45">
        <f>COUNTIF('Non Kemenristekdikti'!E5,Database!$F$8)</f>
        <v>0</v>
      </c>
      <c r="H4" s="45">
        <f>COUNTIF('Non Kemenristekdikti'!E5,Database!$F$9)</f>
        <v>0</v>
      </c>
      <c r="I4" s="45">
        <f>COUNTIF('Non Kemenristekdikti'!E5,Database!$F$10)</f>
        <v>0</v>
      </c>
      <c r="J4" s="45">
        <f>COUNTIF('Non Kemenristekdikti'!E5,Database!$F$11)</f>
        <v>0</v>
      </c>
      <c r="K4" s="45">
        <f>COUNTIF('Non Kemenristekdikti'!E5,Database!$F$12)</f>
        <v>0</v>
      </c>
      <c r="L4" s="45">
        <f>COUNTIF('Non Kemenristekdikti'!E5,Database!$F$13)</f>
        <v>0</v>
      </c>
      <c r="M4" s="45">
        <f>COUNTIF('Non Kemenristekdikti'!E5,Database!$F$14)</f>
        <v>0</v>
      </c>
      <c r="N4" s="45">
        <f>COUNTIF('Non Kemenristekdikti'!E5,Database!$F$15)</f>
        <v>0</v>
      </c>
      <c r="O4" s="45">
        <f>COUNTIF('Non Kemenristekdikti'!E5,Database!$F$16)</f>
        <v>0</v>
      </c>
      <c r="P4" s="45">
        <f>COUNTIF('Non Kemenristekdikti'!E5,Database!$F$17)</f>
        <v>0</v>
      </c>
      <c r="Q4" s="56">
        <f>COUNTIF('Non Kemenristekdikti'!F5:Y5,Database!$F$4)</f>
        <v>0</v>
      </c>
      <c r="R4" s="56">
        <f>COUNTIF('Non Kemenristekdikti'!F5:Y5,Database!$F$5)</f>
        <v>0</v>
      </c>
      <c r="S4" s="56">
        <f>COUNTIF('Non Kemenristekdikti'!F5:Y5,Database!$F$6)</f>
        <v>0</v>
      </c>
      <c r="T4" s="56">
        <f>COUNTIF('Non Kemenristekdikti'!F5:Y5,Database!$F$7)</f>
        <v>0</v>
      </c>
      <c r="U4" s="56">
        <f>COUNTIF('Non Kemenristekdikti'!F5:Y5,Database!$F$8)</f>
        <v>0</v>
      </c>
      <c r="V4" s="56">
        <f>COUNTIF('Non Kemenristekdikti'!F5:Y5,Database!$F$9)</f>
        <v>0</v>
      </c>
      <c r="W4" s="56">
        <f>COUNTIF('Non Kemenristekdikti'!F5:Y5,Database!$F$10)</f>
        <v>0</v>
      </c>
      <c r="X4" s="56">
        <f>COUNTIF('Non Kemenristekdikti'!F5:Y5,Database!$F$11)</f>
        <v>0</v>
      </c>
      <c r="Y4" s="56">
        <f>COUNTIF('Non Kemenristekdikti'!F5:Y5,Database!$F$12)</f>
        <v>0</v>
      </c>
      <c r="Z4" s="56">
        <f>COUNTIF('Non Kemenristekdikti'!F5:Y5,Database!$F$13)</f>
        <v>0</v>
      </c>
      <c r="AA4" s="56">
        <f>COUNTIF('Non Kemenristekdikti'!F5:Y5,Database!$F$14)</f>
        <v>0</v>
      </c>
      <c r="AB4" s="56">
        <f>COUNTIF('Non Kemenristekdikti'!F5:Y5,Database!$F$15)</f>
        <v>0</v>
      </c>
      <c r="AC4" s="56">
        <f>COUNTIF('Non Kemenristekdikti'!F5:Y5,Database!$F$16)</f>
        <v>0</v>
      </c>
      <c r="AD4" s="56">
        <f>COUNTIF('Non Kemenristekdikti'!F5:Y5,Database!$F$17)</f>
        <v>0</v>
      </c>
    </row>
    <row r="5" spans="1:30" x14ac:dyDescent="0.25">
      <c r="A5" s="44">
        <f>A4+1</f>
        <v>3</v>
      </c>
      <c r="B5" s="51">
        <f>'Non Kemenristekdikti'!B6</f>
        <v>0</v>
      </c>
      <c r="C5" s="45">
        <f>COUNTIF('Non Kemenristekdikti'!E6,Database!$F$4)</f>
        <v>0</v>
      </c>
      <c r="D5" s="45">
        <f>COUNTIF('Non Kemenristekdikti'!E6,Database!$F$5)</f>
        <v>0</v>
      </c>
      <c r="E5" s="45">
        <f>COUNTIF('Non Kemenristekdikti'!E6,Database!$F$6)</f>
        <v>0</v>
      </c>
      <c r="F5" s="45">
        <f>COUNTIF('Non Kemenristekdikti'!E6,Database!$F$7)</f>
        <v>0</v>
      </c>
      <c r="G5" s="45">
        <f>COUNTIF('Non Kemenristekdikti'!E6,Database!$F$8)</f>
        <v>0</v>
      </c>
      <c r="H5" s="45">
        <f>COUNTIF('Non Kemenristekdikti'!E6,Database!$F$9)</f>
        <v>0</v>
      </c>
      <c r="I5" s="45">
        <f>COUNTIF('Non Kemenristekdikti'!E6,Database!$F$10)</f>
        <v>0</v>
      </c>
      <c r="J5" s="45">
        <f>COUNTIF('Non Kemenristekdikti'!E6,Database!$F$11)</f>
        <v>0</v>
      </c>
      <c r="K5" s="45">
        <f>COUNTIF('Non Kemenristekdikti'!E6,Database!$F$12)</f>
        <v>0</v>
      </c>
      <c r="L5" s="45">
        <f>COUNTIF('Non Kemenristekdikti'!E6,Database!$F$13)</f>
        <v>0</v>
      </c>
      <c r="M5" s="45">
        <f>COUNTIF('Non Kemenristekdikti'!E6,Database!$F$14)</f>
        <v>0</v>
      </c>
      <c r="N5" s="45">
        <f>COUNTIF('Non Kemenristekdikti'!E6,Database!$F$15)</f>
        <v>0</v>
      </c>
      <c r="O5" s="45">
        <f>COUNTIF('Non Kemenristekdikti'!E6,Database!$F$16)</f>
        <v>0</v>
      </c>
      <c r="P5" s="45">
        <f>COUNTIF('Non Kemenristekdikti'!E6,Database!$F$17)</f>
        <v>0</v>
      </c>
      <c r="Q5" s="56">
        <f>COUNTIF('Non Kemenristekdikti'!F6:Y6,Database!$F$4)</f>
        <v>0</v>
      </c>
      <c r="R5" s="56">
        <f>COUNTIF('Non Kemenristekdikti'!F6:Y6,Database!$F$5)</f>
        <v>0</v>
      </c>
      <c r="S5" s="56">
        <f>COUNTIF('Non Kemenristekdikti'!F6:Y6,Database!$F$6)</f>
        <v>0</v>
      </c>
      <c r="T5" s="56">
        <f>COUNTIF('Non Kemenristekdikti'!F6:Y6,Database!$F$7)</f>
        <v>0</v>
      </c>
      <c r="U5" s="56">
        <f>COUNTIF('Non Kemenristekdikti'!F6:Y6,Database!$F$8)</f>
        <v>0</v>
      </c>
      <c r="V5" s="56">
        <f>COUNTIF('Non Kemenristekdikti'!F6:Y6,Database!$F$9)</f>
        <v>0</v>
      </c>
      <c r="W5" s="56">
        <f>COUNTIF('Non Kemenristekdikti'!F6:Y6,Database!$F$10)</f>
        <v>0</v>
      </c>
      <c r="X5" s="56">
        <f>COUNTIF('Non Kemenristekdikti'!F6:Y6,Database!$F$11)</f>
        <v>0</v>
      </c>
      <c r="Y5" s="56">
        <f>COUNTIF('Non Kemenristekdikti'!F6:Y6,Database!$F$12)</f>
        <v>0</v>
      </c>
      <c r="Z5" s="56">
        <f>COUNTIF('Non Kemenristekdikti'!F6:Y6,Database!$F$13)</f>
        <v>0</v>
      </c>
      <c r="AA5" s="56">
        <f>COUNTIF('Non Kemenristekdikti'!F6:Y6,Database!$F$14)</f>
        <v>0</v>
      </c>
      <c r="AB5" s="56">
        <f>COUNTIF('Non Kemenristekdikti'!F6:Y6,Database!$F$15)</f>
        <v>0</v>
      </c>
      <c r="AC5" s="56">
        <f>COUNTIF('Non Kemenristekdikti'!F6:Y6,Database!$F$16)</f>
        <v>0</v>
      </c>
      <c r="AD5" s="56">
        <f>COUNTIF('Non Kemenristekdikti'!F6:Y6,Database!$F$17)</f>
        <v>0</v>
      </c>
    </row>
    <row r="6" spans="1:30" x14ac:dyDescent="0.25">
      <c r="A6" s="44"/>
      <c r="B6" s="2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</row>
    <row r="7" spans="1:30" x14ac:dyDescent="0.25">
      <c r="C7" s="45">
        <f t="shared" ref="C7:AD7" si="2">SUM(C3:C6)</f>
        <v>0</v>
      </c>
      <c r="D7" s="45">
        <f t="shared" si="2"/>
        <v>0</v>
      </c>
      <c r="E7" s="45">
        <f t="shared" si="2"/>
        <v>0</v>
      </c>
      <c r="F7" s="45">
        <f t="shared" si="2"/>
        <v>0</v>
      </c>
      <c r="G7" s="45">
        <f t="shared" si="2"/>
        <v>0</v>
      </c>
      <c r="H7" s="45">
        <f t="shared" si="2"/>
        <v>0</v>
      </c>
      <c r="I7" s="45">
        <f t="shared" si="2"/>
        <v>0</v>
      </c>
      <c r="J7" s="45">
        <f t="shared" si="2"/>
        <v>0</v>
      </c>
      <c r="K7" s="45">
        <f t="shared" si="2"/>
        <v>0</v>
      </c>
      <c r="L7" s="45">
        <f t="shared" si="2"/>
        <v>0</v>
      </c>
      <c r="M7" s="45">
        <f t="shared" si="2"/>
        <v>0</v>
      </c>
      <c r="N7" s="45">
        <f t="shared" si="2"/>
        <v>0</v>
      </c>
      <c r="O7" s="45">
        <f t="shared" si="2"/>
        <v>0</v>
      </c>
      <c r="P7" s="45">
        <f t="shared" si="2"/>
        <v>0</v>
      </c>
      <c r="Q7" s="45">
        <f t="shared" si="2"/>
        <v>0</v>
      </c>
      <c r="R7" s="45">
        <f t="shared" si="2"/>
        <v>0</v>
      </c>
      <c r="S7" s="45">
        <f t="shared" si="2"/>
        <v>0</v>
      </c>
      <c r="T7" s="45">
        <f t="shared" si="2"/>
        <v>0</v>
      </c>
      <c r="U7" s="45">
        <f t="shared" si="2"/>
        <v>0</v>
      </c>
      <c r="V7" s="45">
        <f t="shared" si="2"/>
        <v>0</v>
      </c>
      <c r="W7" s="45">
        <f t="shared" si="2"/>
        <v>0</v>
      </c>
      <c r="X7" s="45">
        <f t="shared" si="2"/>
        <v>0</v>
      </c>
      <c r="Y7" s="45">
        <f t="shared" si="2"/>
        <v>0</v>
      </c>
      <c r="Z7" s="45">
        <f t="shared" si="2"/>
        <v>0</v>
      </c>
      <c r="AA7" s="45">
        <f t="shared" si="2"/>
        <v>0</v>
      </c>
      <c r="AB7" s="45">
        <f t="shared" si="2"/>
        <v>0</v>
      </c>
      <c r="AC7" s="45">
        <f t="shared" si="2"/>
        <v>0</v>
      </c>
      <c r="AD7" s="45">
        <f t="shared" si="2"/>
        <v>0</v>
      </c>
    </row>
  </sheetData>
  <mergeCells count="4">
    <mergeCell ref="A1:A2"/>
    <mergeCell ref="B1:B2"/>
    <mergeCell ref="C1:P1"/>
    <mergeCell ref="Q1:AD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E11"/>
  <sheetViews>
    <sheetView zoomScale="110" zoomScaleNormal="110" workbookViewId="0">
      <pane xSplit="3" ySplit="6" topLeftCell="P7" activePane="bottomRight" state="frozen"/>
      <selection pane="topRight" activeCell="D1" sqref="D1"/>
      <selection pane="bottomLeft" activeCell="A7" sqref="A7"/>
      <selection pane="bottomRight" activeCell="D11" sqref="D11"/>
    </sheetView>
  </sheetViews>
  <sheetFormatPr defaultRowHeight="15" x14ac:dyDescent="0.25"/>
  <cols>
    <col min="1" max="1" width="4.7109375" customWidth="1"/>
    <col min="2" max="2" width="35.7109375" customWidth="1"/>
    <col min="3" max="3" width="18.7109375" customWidth="1"/>
    <col min="4" max="31" width="18.7109375" style="26" customWidth="1"/>
  </cols>
  <sheetData>
    <row r="1" spans="1:31" x14ac:dyDescent="0.25">
      <c r="B1" t="s">
        <v>190</v>
      </c>
    </row>
    <row r="2" spans="1:31" x14ac:dyDescent="0.25">
      <c r="B2" t="s">
        <v>188</v>
      </c>
      <c r="C2" s="30">
        <v>0.6</v>
      </c>
    </row>
    <row r="3" spans="1:31" x14ac:dyDescent="0.25">
      <c r="B3" t="s">
        <v>189</v>
      </c>
      <c r="C3" s="30">
        <f>1-C2</f>
        <v>0.4</v>
      </c>
    </row>
    <row r="5" spans="1:31" x14ac:dyDescent="0.25">
      <c r="A5" s="72" t="s">
        <v>0</v>
      </c>
      <c r="B5" s="72" t="s">
        <v>186</v>
      </c>
      <c r="C5" s="85" t="s">
        <v>192</v>
      </c>
      <c r="D5" s="88" t="s">
        <v>188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 t="s">
        <v>189</v>
      </c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</row>
    <row r="6" spans="1:31" x14ac:dyDescent="0.25">
      <c r="A6" s="72"/>
      <c r="B6" s="72"/>
      <c r="C6" s="87"/>
      <c r="D6" s="45">
        <v>1</v>
      </c>
      <c r="E6" s="45">
        <f>D6+1</f>
        <v>2</v>
      </c>
      <c r="F6" s="45">
        <f t="shared" ref="F6:P6" si="0">E6+1</f>
        <v>3</v>
      </c>
      <c r="G6" s="45">
        <f t="shared" si="0"/>
        <v>4</v>
      </c>
      <c r="H6" s="45">
        <f t="shared" si="0"/>
        <v>5</v>
      </c>
      <c r="I6" s="45">
        <f t="shared" si="0"/>
        <v>6</v>
      </c>
      <c r="J6" s="45">
        <f t="shared" si="0"/>
        <v>7</v>
      </c>
      <c r="K6" s="45">
        <f t="shared" si="0"/>
        <v>8</v>
      </c>
      <c r="L6" s="45">
        <f t="shared" si="0"/>
        <v>9</v>
      </c>
      <c r="M6" s="45">
        <f t="shared" si="0"/>
        <v>10</v>
      </c>
      <c r="N6" s="45">
        <f t="shared" si="0"/>
        <v>11</v>
      </c>
      <c r="O6" s="45">
        <f t="shared" si="0"/>
        <v>12</v>
      </c>
      <c r="P6" s="45">
        <f t="shared" si="0"/>
        <v>13</v>
      </c>
      <c r="Q6" s="45">
        <f>P6+1</f>
        <v>14</v>
      </c>
      <c r="R6" s="45">
        <v>1</v>
      </c>
      <c r="S6" s="45">
        <f>R6+1</f>
        <v>2</v>
      </c>
      <c r="T6" s="45">
        <f t="shared" ref="T6:AD6" si="1">S6+1</f>
        <v>3</v>
      </c>
      <c r="U6" s="45">
        <f t="shared" si="1"/>
        <v>4</v>
      </c>
      <c r="V6" s="45">
        <f t="shared" si="1"/>
        <v>5</v>
      </c>
      <c r="W6" s="45">
        <f t="shared" si="1"/>
        <v>6</v>
      </c>
      <c r="X6" s="45">
        <f t="shared" si="1"/>
        <v>7</v>
      </c>
      <c r="Y6" s="45">
        <f t="shared" si="1"/>
        <v>8</v>
      </c>
      <c r="Z6" s="45">
        <f t="shared" si="1"/>
        <v>9</v>
      </c>
      <c r="AA6" s="45">
        <f t="shared" si="1"/>
        <v>10</v>
      </c>
      <c r="AB6" s="45">
        <f t="shared" si="1"/>
        <v>11</v>
      </c>
      <c r="AC6" s="45">
        <f t="shared" si="1"/>
        <v>12</v>
      </c>
      <c r="AD6" s="45">
        <f t="shared" si="1"/>
        <v>13</v>
      </c>
      <c r="AE6" s="45">
        <f>AD6+1</f>
        <v>14</v>
      </c>
    </row>
    <row r="7" spans="1:31" x14ac:dyDescent="0.25">
      <c r="A7" s="44">
        <v>1</v>
      </c>
      <c r="B7" s="3">
        <f>'Non Kemenristekdikti'!B4</f>
        <v>0</v>
      </c>
      <c r="C7" s="32" t="str">
        <f>IF(SUM(D7:AE7)='Non Kemenristekdikti'!C4,"Oke","Ada Kesalahan")</f>
        <v>Oke</v>
      </c>
      <c r="D7" s="31">
        <f>IF(AND('Sub Jumlah Dana Non Kemenristek'!C3=1,SUM('Sub Jumlah Dana Non Kemenristek'!Q3:AD3)&gt;0),'Non Kemenristekdikti'!C4*$C$2,IF(AND('Sub Jumlah Dana Non Kemenristek'!C3=1,'Sub Jumlah Dana Non Kemenristek'!Q3=0),'Non Kemenristekdikti'!C4,0))</f>
        <v>0</v>
      </c>
      <c r="E7" s="31">
        <f>IF(AND('Sub Jumlah Dana Non Kemenristek'!D3=1,SUM('Sub Jumlah Dana Non Kemenristek'!Q3:AE3)&gt;0), 'Non Kemenristekdikti'!C4*$C$2,IF(AND('Sub Jumlah Dana Non Kemenristek'!D3=1,'Sub Jumlah Dana Non Kemenristek'!R3=0), 'Non Kemenristekdikti'!C4,0))</f>
        <v>0</v>
      </c>
      <c r="F7" s="31">
        <f>IF(AND('Sub Jumlah Dana Non Kemenristek'!E3=1,SUM('Sub Jumlah Dana Non Kemenristek'!Q3:AE3)&gt;0),'Non Kemenristekdikti'!C4*$C$2,IF(AND('Sub Jumlah Dana Non Kemenristek'!E3=1,'Sub Jumlah Dana Non Kemenristek'!S3=0),'Non Kemenristekdikti'!C4,0))</f>
        <v>0</v>
      </c>
      <c r="G7" s="31">
        <f>IF(AND('Sub Jumlah Dana Non Kemenristek'!F3=1,SUM('Sub Jumlah Dana Non Kemenristek'!Q3:AE3)&gt;0),'Non Kemenristekdikti'!C4*$C$2,IF(AND('Sub Jumlah Dana Non Kemenristek'!F3=1,'Sub Jumlah Dana Non Kemenristek'!T3=0),'Non Kemenristekdikti'!C4,0))</f>
        <v>0</v>
      </c>
      <c r="H7" s="31">
        <f>IF(AND('Sub Jumlah Dana Non Kemenristek'!G3=1,SUM('Sub Jumlah Dana Non Kemenristek'!Q3:AE3)&gt;0),'Non Kemenristekdikti'!C4*$C$2,IF(AND('Sub Jumlah Dana Non Kemenristek'!G3=1,'Sub Jumlah Dana Non Kemenristek'!U3=0),'Non Kemenristekdikti'!C4,0))</f>
        <v>0</v>
      </c>
      <c r="I7" s="31">
        <f>IF(AND('Sub Jumlah Dana Non Kemenristek'!H3=1,SUM('Sub Jumlah Dana Non Kemenristek'!Q3:AE3)&gt;0),'Non Kemenristekdikti'!C4*$C$2,IF(AND('Sub Jumlah Dana Non Kemenristek'!H3=1,'Sub Jumlah Dana Non Kemenristek'!V3=0),'Non Kemenristekdikti'!C4,0))</f>
        <v>0</v>
      </c>
      <c r="J7" s="31">
        <f>IF(AND('Sub Jumlah Dana Non Kemenristek'!I3=1,SUM('Sub Jumlah Dana Non Kemenristek'!Q3:AE3)&gt;0),'Non Kemenristekdikti'!C4*$C$2,IF(AND('Sub Jumlah Dana Non Kemenristek'!I3=1,'Sub Jumlah Dana Non Kemenristek'!W3=0),'Non Kemenristekdikti'!C4,0))</f>
        <v>0</v>
      </c>
      <c r="K7" s="31">
        <f>IF(AND('Sub Jumlah Dana Non Kemenristek'!J3=1,SUM('Sub Jumlah Dana Non Kemenristek'!Q3:AE3)&gt;0),'Non Kemenristekdikti'!C4*$C$2,IF(AND('Sub Jumlah Dana Non Kemenristek'!J3=1,'Sub Jumlah Dana Non Kemenristek'!X3=0),'Non Kemenristekdikti'!C4,0))</f>
        <v>0</v>
      </c>
      <c r="L7" s="31">
        <f>IF(AND('Sub Jumlah Dana Non Kemenristek'!K3=1,SUM('Sub Jumlah Dana Non Kemenristek'!Q3:AE3)&gt;0),'Non Kemenristekdikti'!C4*$C$2,IF(AND('Sub Jumlah Dana Non Kemenristek'!K3=1,'Sub Jumlah Dana Non Kemenristek'!Y3=0),'Non Kemenristekdikti'!C4,0))</f>
        <v>0</v>
      </c>
      <c r="M7" s="31">
        <f>IF(AND('Sub Jumlah Dana Non Kemenristek'!L3=1,SUM('Sub Jumlah Dana Non Kemenristek'!Q3:AE3)&gt;0),'Non Kemenristekdikti'!C4*$C$2,IF(AND('Sub Jumlah Dana Non Kemenristek'!L3=1,'Sub Jumlah Dana Non Kemenristek'!Z3=0),'Non Kemenristekdikti'!C4,0))</f>
        <v>0</v>
      </c>
      <c r="N7" s="31">
        <f>IF(AND('Sub Jumlah Dana Non Kemenristek'!M3=1,SUM('Sub Jumlah Dana Non Kemenristek'!Q3:AE3)&gt;0),'Non Kemenristekdikti'!C4*$C$2,IF(AND('Sub Jumlah Dana Non Kemenristek'!M3=1,'Sub Jumlah Dana Non Kemenristek'!AA3=0),'Non Kemenristekdikti'!C4,0))</f>
        <v>0</v>
      </c>
      <c r="O7" s="31">
        <f>IF(AND('Sub Jumlah Dana Non Kemenristek'!N3=1,SUM('Sub Jumlah Dana Non Kemenristek'!Q3:AE3)&gt;0),'Non Kemenristekdikti'!C4*$C$2,IF(AND('Sub Jumlah Dana Non Kemenristek'!N3=1,'Sub Jumlah Dana Non Kemenristek'!AB3=0),'Non Kemenristekdikti'!C4,0))</f>
        <v>0</v>
      </c>
      <c r="P7" s="31">
        <f>IF(AND('Sub Jumlah Dana Non Kemenristek'!O3=1,SUM('Sub Jumlah Dana Non Kemenristek'!Q3:AE3)&gt;0),'Non Kemenristekdikti'!C4*$C$2,IF(AND('Sub Jumlah Dana Non Kemenristek'!O3=1,'Sub Jumlah Dana Non Kemenristek'!AC3=0),'Non Kemenristekdikti'!C4,0))</f>
        <v>0</v>
      </c>
      <c r="Q7" s="31">
        <f>IF(AND('Sub Jumlah Dana Non Kemenristek'!P3=1,SUM('Sub Jumlah Dana Non Kemenristek'!Q3:AE3)&gt;0),'Non Kemenristekdikti'!C4*$C$2,IF(AND('Sub Jumlah Dana Non Kemenristek'!P3=1,'Sub Jumlah Dana Non Kemenristek'!AD3=0),'Non Kemenristekdikti'!C4,0))</f>
        <v>0</v>
      </c>
      <c r="R7" s="31">
        <f>IF(SUM('Sub Jumlah Dana Non Kemenristek'!Q3:AD3)&gt;0,('Sub Jumlah Dana Non Kemenristek'!Q3/SUM('Sub Jumlah Dana Non Kemenristek'!Q3:AD3))*$C$3*'Non Kemenristekdikti'!C4,0)</f>
        <v>0</v>
      </c>
      <c r="S7" s="31">
        <f>IF(SUM('Sub Jumlah Dana Non Kemenristek'!Q3:AD3)&gt;0,('Sub Jumlah Dana Non Kemenristek'!R3/SUM('Sub Jumlah Dana Non Kemenristek'!Q3:AD3))*$C$3*'Non Kemenristekdikti'!C4,0)</f>
        <v>0</v>
      </c>
      <c r="T7" s="31">
        <f>IF(SUM('Sub Jumlah Dana Non Kemenristek'!Q3:AD3)&gt;0,('Sub Jumlah Dana Non Kemenristek'!S3/SUM('Sub Jumlah Dana Non Kemenristek'!Q3:AD3))*$C$3*'Non Kemenristekdikti'!C4,0)</f>
        <v>0</v>
      </c>
      <c r="U7" s="31">
        <f>IF(SUM('Sub Jumlah Dana Non Kemenristek'!Q3:AD3)&gt;0,('Sub Jumlah Dana Non Kemenristek'!T3/SUM('Sub Jumlah Dana Non Kemenristek'!Q3:AD3))*$C$3*'Non Kemenristekdikti'!C4,0)</f>
        <v>0</v>
      </c>
      <c r="V7" s="31">
        <f>IF(SUM('Sub Jumlah Dana Non Kemenristek'!Q3:AD3)&gt;0,('Sub Jumlah Dana Non Kemenristek'!U3/SUM('Sub Jumlah Dana Non Kemenristek'!Q3:AD3))*$C$3*'Non Kemenristekdikti'!C4,0)</f>
        <v>0</v>
      </c>
      <c r="W7" s="31">
        <f>IF(SUM('Sub Jumlah Dana Non Kemenristek'!Q3:AD3)&gt;0,('Sub Jumlah Dana Non Kemenristek'!V3/SUM('Sub Jumlah Dana Non Kemenristek'!Q3:AD3))*$C$3*'Non Kemenristekdikti'!C4,0)</f>
        <v>0</v>
      </c>
      <c r="X7" s="31">
        <f>IF(SUM('Sub Jumlah Dana Non Kemenristek'!Q3:AD3)&gt;0,('Sub Jumlah Dana Non Kemenristek'!W3/SUM('Sub Jumlah Dana Non Kemenristek'!Q3:AD3))*$C$3*'Non Kemenristekdikti'!C4,0)</f>
        <v>0</v>
      </c>
      <c r="Y7" s="31">
        <f>IF(SUM('Sub Jumlah Dana Non Kemenristek'!Q3:AD3)&gt;0,('Sub Jumlah Dana Non Kemenristek'!X3/SUM('Sub Jumlah Dana Non Kemenristek'!Q3:AD3))*$C$3*'Non Kemenristekdikti'!C4,0)</f>
        <v>0</v>
      </c>
      <c r="Z7" s="31">
        <f>IF(SUM('Sub Jumlah Dana Non Kemenristek'!Q3:AD3)&gt;0,('Sub Jumlah Dana Non Kemenristek'!Y3/SUM('Sub Jumlah Dana Non Kemenristek'!Q3:AD3))*$C$3*'Non Kemenristekdikti'!C4,0)</f>
        <v>0</v>
      </c>
      <c r="AA7" s="31">
        <f>IF(SUM('Sub Jumlah Dana Non Kemenristek'!Q3:AD3)&gt;0,('Sub Jumlah Dana Non Kemenristek'!Z3/SUM('Sub Jumlah Dana Non Kemenristek'!Q3:AD3))*$C$3*'Non Kemenristekdikti'!C4,0)</f>
        <v>0</v>
      </c>
      <c r="AB7" s="31">
        <f>IF(SUM('Sub Jumlah Dana Non Kemenristek'!Q3:AD3)&gt;0,('Sub Jumlah Dana Non Kemenristek'!AA3/SUM('Sub Jumlah Dana Non Kemenristek'!Q3:AD3))*$C$3*'Non Kemenristekdikti'!C4,0)</f>
        <v>0</v>
      </c>
      <c r="AC7" s="31">
        <f>IF(SUM('Sub Jumlah Dana Non Kemenristek'!Q3:AD3)&gt;0,('Sub Jumlah Dana Non Kemenristek'!AB3/SUM('Sub Jumlah Dana Non Kemenristek'!Q3:AD3))*$C$3*'Non Kemenristekdikti'!C4,0)</f>
        <v>0</v>
      </c>
      <c r="AD7" s="31">
        <f>IF(SUM('Sub Jumlah Dana Non Kemenristek'!Q3:AD3)&gt;0,('Sub Jumlah Dana Non Kemenristek'!AC3/SUM('Sub Jumlah Dana Non Kemenristek'!Q3:AD3))*$C$3*'Non Kemenristekdikti'!C4,0)</f>
        <v>0</v>
      </c>
      <c r="AE7" s="31">
        <f>IF(SUM('Sub Jumlah Dana Non Kemenristek'!Q3:AD3)&gt;0,('Sub Jumlah Dana Non Kemenristek'!AD3/SUM('Sub Jumlah Dana Non Kemenristek'!Q3:AD3))*$C$3*'Non Kemenristekdikti'!C4,0)</f>
        <v>0</v>
      </c>
    </row>
    <row r="8" spans="1:31" x14ac:dyDescent="0.25">
      <c r="A8" s="44">
        <f>A7+1</f>
        <v>2</v>
      </c>
      <c r="B8" s="3">
        <f>'Non Kemenristekdikti'!B5</f>
        <v>0</v>
      </c>
      <c r="C8" s="32" t="str">
        <f>IF(SUM(D8:AE8)='Non Kemenristekdikti'!C5,"Oke","Ada Kesalahan")</f>
        <v>Oke</v>
      </c>
      <c r="D8" s="31">
        <f>IF(AND('Sub Jumlah Dana Non Kemenristek'!C4=1,SUM('Sub Jumlah Dana Non Kemenristek'!Q4:AD4)&gt;0),'Non Kemenristekdikti'!C5*$C$2,IF(AND('Sub Jumlah Dana Non Kemenristek'!C4=1,'Sub Jumlah Dana Non Kemenristek'!Q4=0),'Non Kemenristekdikti'!C5,0))</f>
        <v>0</v>
      </c>
      <c r="E8" s="31">
        <f>IF(AND('Sub Jumlah Dana Non Kemenristek'!D4=1,SUM('Sub Jumlah Dana Non Kemenristek'!Q4:AE4)&gt;0), 'Non Kemenristekdikti'!C5*$C$2,IF(AND('Sub Jumlah Dana Non Kemenristek'!D4=1,'Sub Jumlah Dana Non Kemenristek'!R4=0), 'Non Kemenristekdikti'!C5,0))</f>
        <v>0</v>
      </c>
      <c r="F8" s="31">
        <f>IF(AND('Sub Jumlah Dana Non Kemenristek'!E4=1,SUM('Sub Jumlah Dana Non Kemenristek'!Q4:AE4)&gt;0),'Non Kemenristekdikti'!C5*$C$2,IF(AND('Sub Jumlah Dana Non Kemenristek'!E4=1,'Sub Jumlah Dana Non Kemenristek'!S4=0),'Non Kemenristekdikti'!C5,0))</f>
        <v>0</v>
      </c>
      <c r="G8" s="31">
        <f>IF(AND('Sub Jumlah Dana Non Kemenristek'!F4=1,SUM('Sub Jumlah Dana Non Kemenristek'!Q4:AE4)&gt;0),'Non Kemenristekdikti'!C5*$C$2,IF(AND('Sub Jumlah Dana Non Kemenristek'!F4=1,'Sub Jumlah Dana Non Kemenristek'!T4=0),'Non Kemenristekdikti'!C5,0))</f>
        <v>0</v>
      </c>
      <c r="H8" s="31">
        <f>IF(AND('Sub Jumlah Dana Non Kemenristek'!G4=1,SUM('Sub Jumlah Dana Non Kemenristek'!Q4:AE4)&gt;0),'Non Kemenristekdikti'!C5*$C$2,IF(AND('Sub Jumlah Dana Non Kemenristek'!G4=1,'Sub Jumlah Dana Non Kemenristek'!U4=0),'Non Kemenristekdikti'!C5,0))</f>
        <v>0</v>
      </c>
      <c r="I8" s="31">
        <f>IF(AND('Sub Jumlah Dana Non Kemenristek'!H4=1,SUM('Sub Jumlah Dana Non Kemenristek'!Q4:AE4)&gt;0),'Non Kemenristekdikti'!C5*$C$2,IF(AND('Sub Jumlah Dana Non Kemenristek'!H4=1,'Sub Jumlah Dana Non Kemenristek'!V4=0),'Non Kemenristekdikti'!C5,0))</f>
        <v>0</v>
      </c>
      <c r="J8" s="31">
        <f>IF(AND('Sub Jumlah Dana Non Kemenristek'!I4=1,SUM('Sub Jumlah Dana Non Kemenristek'!Q4:AE4)&gt;0),'Non Kemenristekdikti'!C5*$C$2,IF(AND('Sub Jumlah Dana Non Kemenristek'!I4=1,'Sub Jumlah Dana Non Kemenristek'!W4=0),'Non Kemenristekdikti'!C5,0))</f>
        <v>0</v>
      </c>
      <c r="K8" s="31">
        <f>IF(AND('Sub Jumlah Dana Non Kemenristek'!J4=1,SUM('Sub Jumlah Dana Non Kemenristek'!Q4:AE4)&gt;0),'Non Kemenristekdikti'!C5*$C$2,IF(AND('Sub Jumlah Dana Non Kemenristek'!J4=1,'Sub Jumlah Dana Non Kemenristek'!X4=0),'Non Kemenristekdikti'!C5,0))</f>
        <v>0</v>
      </c>
      <c r="L8" s="31">
        <f>IF(AND('Sub Jumlah Dana Non Kemenristek'!K4=1,SUM('Sub Jumlah Dana Non Kemenristek'!Q4:AE4)&gt;0),'Non Kemenristekdikti'!C5*$C$2,IF(AND('Sub Jumlah Dana Non Kemenristek'!K4=1,'Sub Jumlah Dana Non Kemenristek'!Y4=0),'Non Kemenristekdikti'!C5,0))</f>
        <v>0</v>
      </c>
      <c r="M8" s="31">
        <f>IF(AND('Sub Jumlah Dana Non Kemenristek'!L4=1,SUM('Sub Jumlah Dana Non Kemenristek'!Q4:AE4)&gt;0),'Non Kemenristekdikti'!C5*$C$2,IF(AND('Sub Jumlah Dana Non Kemenristek'!L4=1,'Sub Jumlah Dana Non Kemenristek'!Z4=0),'Non Kemenristekdikti'!C5,0))</f>
        <v>0</v>
      </c>
      <c r="N8" s="31">
        <f>IF(AND('Sub Jumlah Dana Non Kemenristek'!M4=1,SUM('Sub Jumlah Dana Non Kemenristek'!Q4:AE4)&gt;0),'Non Kemenristekdikti'!C5*$C$2,IF(AND('Sub Jumlah Dana Non Kemenristek'!M4=1,'Sub Jumlah Dana Non Kemenristek'!AA4=0),'Non Kemenristekdikti'!C5,0))</f>
        <v>0</v>
      </c>
      <c r="O8" s="31">
        <f>IF(AND('Sub Jumlah Dana Non Kemenristek'!N4=1,SUM('Sub Jumlah Dana Non Kemenristek'!Q4:AE4)&gt;0),'Non Kemenristekdikti'!C5*$C$2,IF(AND('Sub Jumlah Dana Non Kemenristek'!N4=1,'Sub Jumlah Dana Non Kemenristek'!AB4=0),'Non Kemenristekdikti'!C5,0))</f>
        <v>0</v>
      </c>
      <c r="P8" s="31">
        <f>IF(AND('Sub Jumlah Dana Non Kemenristek'!O4=1,SUM('Sub Jumlah Dana Non Kemenristek'!Q4:AE4)&gt;0),'Non Kemenristekdikti'!C5*$C$2,IF(AND('Sub Jumlah Dana Non Kemenristek'!O4=1,'Sub Jumlah Dana Non Kemenristek'!AC4=0),'Non Kemenristekdikti'!C5,0))</f>
        <v>0</v>
      </c>
      <c r="Q8" s="31">
        <f>IF(AND('Sub Jumlah Dana Non Kemenristek'!P4=1,SUM('Sub Jumlah Dana Non Kemenristek'!Q4:AE4)&gt;0),'Non Kemenristekdikti'!C5*$C$2,IF(AND('Sub Jumlah Dana Non Kemenristek'!P4=1,'Sub Jumlah Dana Non Kemenristek'!AD4=0),'Non Kemenristekdikti'!C5,0))</f>
        <v>0</v>
      </c>
      <c r="R8" s="31">
        <f>IF(SUM('Sub Jumlah Dana Non Kemenristek'!Q4:AD4)&gt;0,('Sub Jumlah Dana Non Kemenristek'!Q4/SUM('Sub Jumlah Dana Non Kemenristek'!Q4:AD4))*$C$3*'Non Kemenristekdikti'!C5,0)</f>
        <v>0</v>
      </c>
      <c r="S8" s="31">
        <f>IF(SUM('Sub Jumlah Dana Non Kemenristek'!Q4:AD4)&gt;0,('Sub Jumlah Dana Non Kemenristek'!R4/SUM('Sub Jumlah Dana Non Kemenristek'!Q4:AD4))*$C$3*'Non Kemenristekdikti'!C5,0)</f>
        <v>0</v>
      </c>
      <c r="T8" s="31">
        <f>IF(SUM('Sub Jumlah Dana Non Kemenristek'!Q4:AD4)&gt;0,('Sub Jumlah Dana Non Kemenristek'!S4/SUM('Sub Jumlah Dana Non Kemenristek'!Q4:AD4))*$C$3*'Non Kemenristekdikti'!C5,0)</f>
        <v>0</v>
      </c>
      <c r="U8" s="31">
        <f>IF(SUM('Sub Jumlah Dana Non Kemenristek'!Q4:AD4)&gt;0,('Sub Jumlah Dana Non Kemenristek'!T4/SUM('Sub Jumlah Dana Non Kemenristek'!Q4:AD4))*$C$3*'Non Kemenristekdikti'!C5,0)</f>
        <v>0</v>
      </c>
      <c r="V8" s="31">
        <f>IF(SUM('Sub Jumlah Dana Non Kemenristek'!Q4:AD4)&gt;0,('Sub Jumlah Dana Non Kemenristek'!U4/SUM('Sub Jumlah Dana Non Kemenristek'!Q4:AD4))*$C$3*'Non Kemenristekdikti'!C5,0)</f>
        <v>0</v>
      </c>
      <c r="W8" s="31">
        <f>IF(SUM('Sub Jumlah Dana Non Kemenristek'!Q4:AD4)&gt;0,('Sub Jumlah Dana Non Kemenristek'!V4/SUM('Sub Jumlah Dana Non Kemenristek'!Q4:AD4))*$C$3*'Non Kemenristekdikti'!C5,0)</f>
        <v>0</v>
      </c>
      <c r="X8" s="31">
        <f>IF(SUM('Sub Jumlah Dana Non Kemenristek'!Q4:AD4)&gt;0,('Sub Jumlah Dana Non Kemenristek'!W4/SUM('Sub Jumlah Dana Non Kemenristek'!Q4:AD4))*$C$3*'Non Kemenristekdikti'!C5,0)</f>
        <v>0</v>
      </c>
      <c r="Y8" s="31">
        <f>IF(SUM('Sub Jumlah Dana Non Kemenristek'!Q4:AD4)&gt;0,('Sub Jumlah Dana Non Kemenristek'!X4/SUM('Sub Jumlah Dana Non Kemenristek'!Q4:AD4))*$C$3*'Non Kemenristekdikti'!C5,0)</f>
        <v>0</v>
      </c>
      <c r="Z8" s="31">
        <f>IF(SUM('Sub Jumlah Dana Non Kemenristek'!Q4:AD4)&gt;0,('Sub Jumlah Dana Non Kemenristek'!Y4/SUM('Sub Jumlah Dana Non Kemenristek'!Q4:AD4))*$C$3*'Non Kemenristekdikti'!C5,0)</f>
        <v>0</v>
      </c>
      <c r="AA8" s="31">
        <f>IF(SUM('Sub Jumlah Dana Non Kemenristek'!Q4:AD4)&gt;0,('Sub Jumlah Dana Non Kemenristek'!Z4/SUM('Sub Jumlah Dana Non Kemenristek'!Q4:AD4))*$C$3*'Non Kemenristekdikti'!C5,0)</f>
        <v>0</v>
      </c>
      <c r="AB8" s="31">
        <f>IF(SUM('Sub Jumlah Dana Non Kemenristek'!Q4:AD4)&gt;0,('Sub Jumlah Dana Non Kemenristek'!AA4/SUM('Sub Jumlah Dana Non Kemenristek'!Q4:AD4))*$C$3*'Non Kemenristekdikti'!C5,0)</f>
        <v>0</v>
      </c>
      <c r="AC8" s="31">
        <f>IF(SUM('Sub Jumlah Dana Non Kemenristek'!Q4:AD4)&gt;0,('Sub Jumlah Dana Non Kemenristek'!AB4/SUM('Sub Jumlah Dana Non Kemenristek'!Q4:AD4))*$C$3*'Non Kemenristekdikti'!C5,0)</f>
        <v>0</v>
      </c>
      <c r="AD8" s="31">
        <f>IF(SUM('Sub Jumlah Dana Non Kemenristek'!Q4:AD4)&gt;0,('Sub Jumlah Dana Non Kemenristek'!AC4/SUM('Sub Jumlah Dana Non Kemenristek'!Q4:AD4))*$C$3*'Non Kemenristekdikti'!C5,0)</f>
        <v>0</v>
      </c>
      <c r="AE8" s="31">
        <f>IF(SUM('Sub Jumlah Dana Non Kemenristek'!Q4:AD4)&gt;0,('Sub Jumlah Dana Non Kemenristek'!AD4/SUM('Sub Jumlah Dana Non Kemenristek'!Q4:AD4))*$C$3*'Non Kemenristekdikti'!C5,0)</f>
        <v>0</v>
      </c>
    </row>
    <row r="9" spans="1:31" x14ac:dyDescent="0.25">
      <c r="A9" s="44">
        <f>A8+1</f>
        <v>3</v>
      </c>
      <c r="B9" s="3">
        <f>'Non Kemenristekdikti'!B6</f>
        <v>0</v>
      </c>
      <c r="C9" s="32" t="str">
        <f>IF(SUM(D9:AE9)='Non Kemenristekdikti'!C6,"Oke","Ada Kesalahan")</f>
        <v>Oke</v>
      </c>
      <c r="D9" s="31">
        <f>IF(AND('Sub Jumlah Dana Non Kemenristek'!C5=1,SUM('Sub Jumlah Dana Non Kemenristek'!Q5:AD5)&gt;0),'Non Kemenristekdikti'!C6*$C$2,IF(AND('Sub Jumlah Dana Non Kemenristek'!C5=1,'Sub Jumlah Dana Non Kemenristek'!Q5=0),'Non Kemenristekdikti'!C6,0))</f>
        <v>0</v>
      </c>
      <c r="E9" s="31">
        <f>IF(AND('Sub Jumlah Dana Non Kemenristek'!D5=1,SUM('Sub Jumlah Dana Non Kemenristek'!Q5:AE5)&gt;0), 'Non Kemenristekdikti'!C6*$C$2,IF(AND('Sub Jumlah Dana Non Kemenristek'!D5=1,'Sub Jumlah Dana Non Kemenristek'!R5=0), 'Non Kemenristekdikti'!C6,0))</f>
        <v>0</v>
      </c>
      <c r="F9" s="31">
        <f>IF(AND('Sub Jumlah Dana Non Kemenristek'!E5=1,SUM('Sub Jumlah Dana Non Kemenristek'!Q5:AE5)&gt;0),'Non Kemenristekdikti'!C6*$C$2,IF(AND('Sub Jumlah Dana Non Kemenristek'!E5=1,'Sub Jumlah Dana Non Kemenristek'!S5=0),'Non Kemenristekdikti'!C6,0))</f>
        <v>0</v>
      </c>
      <c r="G9" s="31">
        <f>IF(AND('Sub Jumlah Dana Non Kemenristek'!F5=1,SUM('Sub Jumlah Dana Non Kemenristek'!Q5:AE5)&gt;0),'Non Kemenristekdikti'!C6*$C$2,IF(AND('Sub Jumlah Dana Non Kemenristek'!F5=1,'Sub Jumlah Dana Non Kemenristek'!T5=0),'Non Kemenristekdikti'!C6,0))</f>
        <v>0</v>
      </c>
      <c r="H9" s="31">
        <f>IF(AND('Sub Jumlah Dana Non Kemenristek'!G5=1,SUM('Sub Jumlah Dana Non Kemenristek'!Q5:AE5)&gt;0),'Non Kemenristekdikti'!C6*$C$2,IF(AND('Sub Jumlah Dana Non Kemenristek'!G5=1,'Sub Jumlah Dana Non Kemenristek'!U5=0),'Non Kemenristekdikti'!C6,0))</f>
        <v>0</v>
      </c>
      <c r="I9" s="31">
        <f>IF(AND('Sub Jumlah Dana Non Kemenristek'!H5=1,SUM('Sub Jumlah Dana Non Kemenristek'!Q5:AE5)&gt;0),'Non Kemenristekdikti'!C6*$C$2,IF(AND('Sub Jumlah Dana Non Kemenristek'!H5=1,'Sub Jumlah Dana Non Kemenristek'!V5=0),'Non Kemenristekdikti'!C6,0))</f>
        <v>0</v>
      </c>
      <c r="J9" s="31">
        <f>IF(AND('Sub Jumlah Dana Non Kemenristek'!I5=1,SUM('Sub Jumlah Dana Non Kemenristek'!Q5:AE5)&gt;0),'Non Kemenristekdikti'!C6*$C$2,IF(AND('Sub Jumlah Dana Non Kemenristek'!I5=1,'Sub Jumlah Dana Non Kemenristek'!W5=0),'Non Kemenristekdikti'!C6,0))</f>
        <v>0</v>
      </c>
      <c r="K9" s="31">
        <f>IF(AND('Sub Jumlah Dana Non Kemenristek'!J5=1,SUM('Sub Jumlah Dana Non Kemenristek'!Q5:AE5)&gt;0),'Non Kemenristekdikti'!C6*$C$2,IF(AND('Sub Jumlah Dana Non Kemenristek'!J5=1,'Sub Jumlah Dana Non Kemenristek'!X5=0),'Non Kemenristekdikti'!C6,0))</f>
        <v>0</v>
      </c>
      <c r="L9" s="31">
        <f>IF(AND('Sub Jumlah Dana Non Kemenristek'!K5=1,SUM('Sub Jumlah Dana Non Kemenristek'!Q5:AE5)&gt;0),'Non Kemenristekdikti'!C6*$C$2,IF(AND('Sub Jumlah Dana Non Kemenristek'!K5=1,'Sub Jumlah Dana Non Kemenristek'!Y5=0),'Non Kemenristekdikti'!C6,0))</f>
        <v>0</v>
      </c>
      <c r="M9" s="31">
        <f>IF(AND('Sub Jumlah Dana Non Kemenristek'!L5=1,SUM('Sub Jumlah Dana Non Kemenristek'!Q5:AE5)&gt;0),'Non Kemenristekdikti'!C6*$C$2,IF(AND('Sub Jumlah Dana Non Kemenristek'!L5=1,'Sub Jumlah Dana Non Kemenristek'!Z5=0),'Non Kemenristekdikti'!C6,0))</f>
        <v>0</v>
      </c>
      <c r="N9" s="31">
        <f>IF(AND('Sub Jumlah Dana Non Kemenristek'!M5=1,SUM('Sub Jumlah Dana Non Kemenristek'!Q5:AE5)&gt;0),'Non Kemenristekdikti'!C6*$C$2,IF(AND('Sub Jumlah Dana Non Kemenristek'!M5=1,'Sub Jumlah Dana Non Kemenristek'!AA5=0),'Non Kemenristekdikti'!C6,0))</f>
        <v>0</v>
      </c>
      <c r="O9" s="31">
        <f>IF(AND('Sub Jumlah Dana Non Kemenristek'!N5=1,SUM('Sub Jumlah Dana Non Kemenristek'!Q5:AE5)&gt;0),'Non Kemenristekdikti'!C6*$C$2,IF(AND('Sub Jumlah Dana Non Kemenristek'!N5=1,'Sub Jumlah Dana Non Kemenristek'!AB5=0),'Non Kemenristekdikti'!C6,0))</f>
        <v>0</v>
      </c>
      <c r="P9" s="31">
        <f>IF(AND('Sub Jumlah Dana Non Kemenristek'!O5=1,SUM('Sub Jumlah Dana Non Kemenristek'!Q5:AE5)&gt;0),'Non Kemenristekdikti'!C6*$C$2,IF(AND('Sub Jumlah Dana Non Kemenristek'!O5=1,'Sub Jumlah Dana Non Kemenristek'!AC5=0),'Non Kemenristekdikti'!C6,0))</f>
        <v>0</v>
      </c>
      <c r="Q9" s="31">
        <f>IF(AND('Sub Jumlah Dana Non Kemenristek'!P5=1,SUM('Sub Jumlah Dana Non Kemenristek'!Q5:AE5)&gt;0),'Non Kemenristekdikti'!C6*$C$2,IF(AND('Sub Jumlah Dana Non Kemenristek'!P5=1,'Sub Jumlah Dana Non Kemenristek'!AD5=0),'Non Kemenristekdikti'!C6,0))</f>
        <v>0</v>
      </c>
      <c r="R9" s="31">
        <f>IF(SUM('Sub Jumlah Dana Non Kemenristek'!Q5:AD5)&gt;0,('Sub Jumlah Dana Non Kemenristek'!Q5/SUM('Sub Jumlah Dana Non Kemenristek'!Q5:AD5))*$C$3*'Non Kemenristekdikti'!C6,0)</f>
        <v>0</v>
      </c>
      <c r="S9" s="31">
        <f>IF(SUM('Sub Jumlah Dana Non Kemenristek'!Q5:AD5)&gt;0,('Sub Jumlah Dana Non Kemenristek'!R5/SUM('Sub Jumlah Dana Non Kemenristek'!Q5:AD5))*$C$3*'Non Kemenristekdikti'!C6,0)</f>
        <v>0</v>
      </c>
      <c r="T9" s="31">
        <f>IF(SUM('Sub Jumlah Dana Non Kemenristek'!Q5:AD5)&gt;0,('Sub Jumlah Dana Non Kemenristek'!S5/SUM('Sub Jumlah Dana Non Kemenristek'!Q5:AD5))*$C$3*'Non Kemenristekdikti'!C6,0)</f>
        <v>0</v>
      </c>
      <c r="U9" s="31">
        <f>IF(SUM('Sub Jumlah Dana Non Kemenristek'!Q5:AD5)&gt;0,('Sub Jumlah Dana Non Kemenristek'!T5/SUM('Sub Jumlah Dana Non Kemenristek'!Q5:AD5))*$C$3*'Non Kemenristekdikti'!C6,0)</f>
        <v>0</v>
      </c>
      <c r="V9" s="31">
        <f>IF(SUM('Sub Jumlah Dana Non Kemenristek'!Q5:AD5)&gt;0,('Sub Jumlah Dana Non Kemenristek'!U5/SUM('Sub Jumlah Dana Non Kemenristek'!Q5:AD5))*$C$3*'Non Kemenristekdikti'!C6,0)</f>
        <v>0</v>
      </c>
      <c r="W9" s="31">
        <f>IF(SUM('Sub Jumlah Dana Non Kemenristek'!Q5:AD5)&gt;0,('Sub Jumlah Dana Non Kemenristek'!V5/SUM('Sub Jumlah Dana Non Kemenristek'!Q5:AD5))*$C$3*'Non Kemenristekdikti'!C6,0)</f>
        <v>0</v>
      </c>
      <c r="X9" s="31">
        <f>IF(SUM('Sub Jumlah Dana Non Kemenristek'!Q5:AD5)&gt;0,('Sub Jumlah Dana Non Kemenristek'!W5/SUM('Sub Jumlah Dana Non Kemenristek'!Q5:AD5))*$C$3*'Non Kemenristekdikti'!C6,0)</f>
        <v>0</v>
      </c>
      <c r="Y9" s="31">
        <f>IF(SUM('Sub Jumlah Dana Non Kemenristek'!Q5:AD5)&gt;0,('Sub Jumlah Dana Non Kemenristek'!X5/SUM('Sub Jumlah Dana Non Kemenristek'!Q5:AD5))*$C$3*'Non Kemenristekdikti'!C6,0)</f>
        <v>0</v>
      </c>
      <c r="Z9" s="31">
        <f>IF(SUM('Sub Jumlah Dana Non Kemenristek'!Q5:AD5)&gt;0,('Sub Jumlah Dana Non Kemenristek'!Y5/SUM('Sub Jumlah Dana Non Kemenristek'!Q5:AD5))*$C$3*'Non Kemenristekdikti'!C6,0)</f>
        <v>0</v>
      </c>
      <c r="AA9" s="31">
        <f>IF(SUM('Sub Jumlah Dana Non Kemenristek'!Q5:AD5)&gt;0,('Sub Jumlah Dana Non Kemenristek'!Z5/SUM('Sub Jumlah Dana Non Kemenristek'!Q5:AD5))*$C$3*'Non Kemenristekdikti'!C6,0)</f>
        <v>0</v>
      </c>
      <c r="AB9" s="31">
        <f>IF(SUM('Sub Jumlah Dana Non Kemenristek'!Q5:AD5)&gt;0,('Sub Jumlah Dana Non Kemenristek'!AA5/SUM('Sub Jumlah Dana Non Kemenristek'!Q5:AD5))*$C$3*'Non Kemenristekdikti'!C6,0)</f>
        <v>0</v>
      </c>
      <c r="AC9" s="31">
        <f>IF(SUM('Sub Jumlah Dana Non Kemenristek'!Q5:AD5)&gt;0,('Sub Jumlah Dana Non Kemenristek'!AB5/SUM('Sub Jumlah Dana Non Kemenristek'!Q5:AD5))*$C$3*'Non Kemenristekdikti'!C6,0)</f>
        <v>0</v>
      </c>
      <c r="AD9" s="31">
        <f>IF(SUM('Sub Jumlah Dana Non Kemenristek'!Q5:AD5)&gt;0,('Sub Jumlah Dana Non Kemenristek'!AC5/SUM('Sub Jumlah Dana Non Kemenristek'!Q5:AD5))*$C$3*'Non Kemenristekdikti'!C6,0)</f>
        <v>0</v>
      </c>
      <c r="AE9" s="31">
        <f>IF(SUM('Sub Jumlah Dana Non Kemenristek'!Q5:AD5)&gt;0,('Sub Jumlah Dana Non Kemenristek'!AD5/SUM('Sub Jumlah Dana Non Kemenristek'!Q5:AD5))*$C$3*'Non Kemenristekdikti'!C6,0)</f>
        <v>0</v>
      </c>
    </row>
    <row r="10" spans="1:31" x14ac:dyDescent="0.25">
      <c r="A10" s="44"/>
      <c r="B10" s="2"/>
      <c r="C10" s="2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x14ac:dyDescent="0.25">
      <c r="D11" s="31">
        <f t="shared" ref="D11:AE11" si="2">SUM(D7:D10)</f>
        <v>0</v>
      </c>
      <c r="E11" s="31">
        <f t="shared" si="2"/>
        <v>0</v>
      </c>
      <c r="F11" s="31">
        <f t="shared" si="2"/>
        <v>0</v>
      </c>
      <c r="G11" s="31">
        <f t="shared" si="2"/>
        <v>0</v>
      </c>
      <c r="H11" s="31">
        <f t="shared" si="2"/>
        <v>0</v>
      </c>
      <c r="I11" s="31">
        <f t="shared" si="2"/>
        <v>0</v>
      </c>
      <c r="J11" s="31">
        <f t="shared" si="2"/>
        <v>0</v>
      </c>
      <c r="K11" s="31">
        <f t="shared" si="2"/>
        <v>0</v>
      </c>
      <c r="L11" s="31">
        <f t="shared" si="2"/>
        <v>0</v>
      </c>
      <c r="M11" s="31">
        <f t="shared" si="2"/>
        <v>0</v>
      </c>
      <c r="N11" s="31">
        <f t="shared" si="2"/>
        <v>0</v>
      </c>
      <c r="O11" s="31">
        <f t="shared" si="2"/>
        <v>0</v>
      </c>
      <c r="P11" s="31">
        <f t="shared" si="2"/>
        <v>0</v>
      </c>
      <c r="Q11" s="31">
        <f t="shared" si="2"/>
        <v>0</v>
      </c>
      <c r="R11" s="31">
        <f t="shared" si="2"/>
        <v>0</v>
      </c>
      <c r="S11" s="31">
        <f t="shared" si="2"/>
        <v>0</v>
      </c>
      <c r="T11" s="31">
        <f t="shared" si="2"/>
        <v>0</v>
      </c>
      <c r="U11" s="31">
        <f t="shared" si="2"/>
        <v>0</v>
      </c>
      <c r="V11" s="31">
        <f t="shared" si="2"/>
        <v>0</v>
      </c>
      <c r="W11" s="31">
        <f t="shared" si="2"/>
        <v>0</v>
      </c>
      <c r="X11" s="31">
        <f t="shared" si="2"/>
        <v>0</v>
      </c>
      <c r="Y11" s="31">
        <f t="shared" si="2"/>
        <v>0</v>
      </c>
      <c r="Z11" s="31">
        <f t="shared" si="2"/>
        <v>0</v>
      </c>
      <c r="AA11" s="31">
        <f t="shared" si="2"/>
        <v>0</v>
      </c>
      <c r="AB11" s="31">
        <f t="shared" si="2"/>
        <v>0</v>
      </c>
      <c r="AC11" s="31">
        <f t="shared" si="2"/>
        <v>0</v>
      </c>
      <c r="AD11" s="31">
        <f t="shared" si="2"/>
        <v>0</v>
      </c>
      <c r="AE11" s="31">
        <f t="shared" si="2"/>
        <v>0</v>
      </c>
    </row>
  </sheetData>
  <mergeCells count="5">
    <mergeCell ref="A5:A6"/>
    <mergeCell ref="B5:B6"/>
    <mergeCell ref="C5:C6"/>
    <mergeCell ref="D5:Q5"/>
    <mergeCell ref="R5:AE5"/>
  </mergeCells>
  <pageMargins left="0.7" right="0.7" top="0.75" bottom="0.75" header="0.3" footer="0.3"/>
  <pageSetup paperSize="9"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8"/>
  <sheetViews>
    <sheetView workbookViewId="0">
      <pane xSplit="2" ySplit="3" topLeftCell="T4" activePane="bottomRight" state="frozen"/>
      <selection pane="topRight" activeCell="C1" sqref="C1"/>
      <selection pane="bottomLeft" activeCell="A4" sqref="A4"/>
      <selection pane="bottomRight" activeCell="E4" sqref="E4"/>
    </sheetView>
  </sheetViews>
  <sheetFormatPr defaultRowHeight="15" x14ac:dyDescent="0.25"/>
  <cols>
    <col min="1" max="1" width="4.7109375" customWidth="1"/>
    <col min="2" max="2" width="35.7109375" customWidth="1"/>
    <col min="3" max="25" width="23.7109375" customWidth="1"/>
  </cols>
  <sheetData>
    <row r="1" spans="1:25" x14ac:dyDescent="0.25">
      <c r="A1" s="72" t="s">
        <v>0</v>
      </c>
      <c r="B1" s="72" t="s">
        <v>186</v>
      </c>
      <c r="C1" s="85" t="s">
        <v>187</v>
      </c>
      <c r="D1" s="88" t="s">
        <v>188</v>
      </c>
      <c r="E1" s="88"/>
      <c r="F1" s="84" t="s">
        <v>189</v>
      </c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</row>
    <row r="2" spans="1:25" x14ac:dyDescent="0.25">
      <c r="A2" s="72"/>
      <c r="B2" s="72"/>
      <c r="C2" s="86"/>
      <c r="D2" s="88"/>
      <c r="E2" s="88"/>
      <c r="F2" s="84">
        <v>1</v>
      </c>
      <c r="G2" s="84"/>
      <c r="H2" s="84">
        <v>2</v>
      </c>
      <c r="I2" s="84"/>
      <c r="J2" s="84">
        <v>3</v>
      </c>
      <c r="K2" s="84"/>
      <c r="L2" s="84">
        <v>4</v>
      </c>
      <c r="M2" s="84"/>
      <c r="N2" s="84">
        <v>5</v>
      </c>
      <c r="O2" s="84"/>
      <c r="P2" s="84">
        <v>6</v>
      </c>
      <c r="Q2" s="84"/>
      <c r="R2" s="84">
        <v>7</v>
      </c>
      <c r="S2" s="84"/>
      <c r="T2" s="84">
        <v>8</v>
      </c>
      <c r="U2" s="84"/>
      <c r="V2" s="84">
        <v>9</v>
      </c>
      <c r="W2" s="84"/>
      <c r="X2" s="91">
        <v>10</v>
      </c>
      <c r="Y2" s="92"/>
    </row>
    <row r="3" spans="1:25" x14ac:dyDescent="0.25">
      <c r="A3" s="72"/>
      <c r="B3" s="72"/>
      <c r="C3" s="87"/>
      <c r="D3" s="44" t="s">
        <v>1</v>
      </c>
      <c r="E3" s="44" t="s">
        <v>181</v>
      </c>
      <c r="F3" s="44" t="s">
        <v>1</v>
      </c>
      <c r="G3" s="44" t="s">
        <v>181</v>
      </c>
      <c r="H3" s="44" t="s">
        <v>1</v>
      </c>
      <c r="I3" s="44" t="s">
        <v>181</v>
      </c>
      <c r="J3" s="44" t="s">
        <v>1</v>
      </c>
      <c r="K3" s="44" t="s">
        <v>181</v>
      </c>
      <c r="L3" s="44" t="s">
        <v>1</v>
      </c>
      <c r="M3" s="44" t="s">
        <v>181</v>
      </c>
      <c r="N3" s="44" t="s">
        <v>1</v>
      </c>
      <c r="O3" s="44" t="s">
        <v>181</v>
      </c>
      <c r="P3" s="44" t="s">
        <v>1</v>
      </c>
      <c r="Q3" s="44" t="s">
        <v>181</v>
      </c>
      <c r="R3" s="44" t="s">
        <v>1</v>
      </c>
      <c r="S3" s="44" t="s">
        <v>181</v>
      </c>
      <c r="T3" s="44" t="s">
        <v>1</v>
      </c>
      <c r="U3" s="44" t="s">
        <v>181</v>
      </c>
      <c r="V3" s="44" t="s">
        <v>1</v>
      </c>
      <c r="W3" s="44" t="s">
        <v>181</v>
      </c>
      <c r="X3" s="44" t="s">
        <v>1</v>
      </c>
      <c r="Y3" s="44" t="s">
        <v>181</v>
      </c>
    </row>
    <row r="4" spans="1:25" x14ac:dyDescent="0.25">
      <c r="A4" s="44">
        <v>1</v>
      </c>
      <c r="B4" s="3"/>
      <c r="C4" s="18"/>
      <c r="D4" s="21"/>
      <c r="E4" s="19" t="str">
        <f>_xlfn.IFNA(VLOOKUP(D4,Database!$B$4:$C$172,2,FALSE),"")</f>
        <v/>
      </c>
      <c r="F4" s="21"/>
      <c r="G4" s="3" t="str">
        <f>_xlfn.IFNA(VLOOKUP(F4,Database!$B$4:$C$172,2,FALSE),"")</f>
        <v/>
      </c>
      <c r="H4" s="21"/>
      <c r="I4" s="3" t="str">
        <f>_xlfn.IFNA(VLOOKUP(H4,Database!$B$4:$C$172,2,FALSE),"")</f>
        <v/>
      </c>
      <c r="J4" s="21"/>
      <c r="K4" s="3" t="str">
        <f>_xlfn.IFNA(VLOOKUP(J4,Database!$B$4:$C$172,2,FALSE),"")</f>
        <v/>
      </c>
      <c r="L4" s="21"/>
      <c r="M4" s="3" t="str">
        <f>_xlfn.IFNA(VLOOKUP(L4,Database!$B$4:$C$172,2,FALSE),"")</f>
        <v/>
      </c>
      <c r="N4" s="21"/>
      <c r="O4" s="40" t="str">
        <f>_xlfn.IFNA(VLOOKUP(N4,Database!$B$4:$C$172,2,FALSE),"")</f>
        <v/>
      </c>
      <c r="P4" s="21"/>
      <c r="Q4" s="40" t="str">
        <f>_xlfn.IFNA(VLOOKUP(P4,Database!$B$4:$C$172,2,FALSE),"")</f>
        <v/>
      </c>
      <c r="R4" s="21"/>
      <c r="S4" s="40" t="str">
        <f>_xlfn.IFNA(VLOOKUP(R4,Database!$B$4:$C$172,2,FALSE),"")</f>
        <v/>
      </c>
      <c r="T4" s="21"/>
      <c r="U4" s="40" t="str">
        <f>_xlfn.IFNA(VLOOKUP(T4,Database!$B$4:$C$172,2,FALSE),"")</f>
        <v/>
      </c>
      <c r="V4" s="21"/>
      <c r="W4" s="40" t="str">
        <f>_xlfn.IFNA(VLOOKUP(V4,Database!$B$4:$C$172,2,FALSE),"")</f>
        <v/>
      </c>
      <c r="X4" s="21"/>
      <c r="Y4" s="3" t="str">
        <f>_xlfn.IFNA(VLOOKUP(X4,Database!$B$4:$C$172,2,FALSE),"")</f>
        <v/>
      </c>
    </row>
    <row r="5" spans="1:25" x14ac:dyDescent="0.25">
      <c r="A5" s="44">
        <f>A4+1</f>
        <v>2</v>
      </c>
      <c r="B5" s="2"/>
      <c r="C5" s="18"/>
      <c r="D5" s="22"/>
      <c r="E5" s="19" t="str">
        <f>_xlfn.IFNA(VLOOKUP(D5,Database!$B$4:$C$172,2,FALSE),"")</f>
        <v/>
      </c>
      <c r="F5" s="22"/>
      <c r="G5" s="3" t="str">
        <f>_xlfn.IFNA(VLOOKUP(F5,Database!$B$4:$C$172,2,FALSE),"")</f>
        <v/>
      </c>
      <c r="H5" s="22"/>
      <c r="I5" s="3" t="str">
        <f>_xlfn.IFNA(VLOOKUP(H5,Database!$B$4:$C$172,2,FALSE),"")</f>
        <v/>
      </c>
      <c r="J5" s="22"/>
      <c r="K5" s="3" t="str">
        <f>_xlfn.IFNA(VLOOKUP(J5,Database!$B$4:$C$172,2,FALSE),"")</f>
        <v/>
      </c>
      <c r="L5" s="22"/>
      <c r="M5" s="3" t="str">
        <f>_xlfn.IFNA(VLOOKUP(L5,Database!$B$4:$C$172,2,FALSE),"")</f>
        <v/>
      </c>
      <c r="N5" s="22"/>
      <c r="O5" s="40" t="str">
        <f>_xlfn.IFNA(VLOOKUP(N5,Database!$B$4:$C$172,2,FALSE),"")</f>
        <v/>
      </c>
      <c r="P5" s="22"/>
      <c r="Q5" s="40" t="str">
        <f>_xlfn.IFNA(VLOOKUP(P5,Database!$B$4:$C$172,2,FALSE),"")</f>
        <v/>
      </c>
      <c r="R5" s="22"/>
      <c r="S5" s="40" t="str">
        <f>_xlfn.IFNA(VLOOKUP(R5,Database!$B$4:$C$172,2,FALSE),"")</f>
        <v/>
      </c>
      <c r="T5" s="22"/>
      <c r="U5" s="40" t="str">
        <f>_xlfn.IFNA(VLOOKUP(T5,Database!$B$4:$C$172,2,FALSE),"")</f>
        <v/>
      </c>
      <c r="V5" s="22"/>
      <c r="W5" s="40" t="str">
        <f>_xlfn.IFNA(VLOOKUP(V5,Database!$B$4:$C$172,2,FALSE),"")</f>
        <v/>
      </c>
      <c r="X5" s="22"/>
      <c r="Y5" s="3" t="str">
        <f>_xlfn.IFNA(VLOOKUP(X5,Database!$B$4:$C$172,2,FALSE),"")</f>
        <v/>
      </c>
    </row>
    <row r="6" spans="1:25" x14ac:dyDescent="0.25">
      <c r="A6" s="44">
        <f t="shared" ref="A6" si="0">A5+1</f>
        <v>3</v>
      </c>
      <c r="B6" s="2"/>
      <c r="C6" s="18"/>
      <c r="D6" s="22"/>
      <c r="E6" s="19" t="str">
        <f>_xlfn.IFNA(VLOOKUP(D6,Database!$B$4:$C$172,2,FALSE),"")</f>
        <v/>
      </c>
      <c r="F6" s="22"/>
      <c r="G6" s="3" t="str">
        <f>_xlfn.IFNA(VLOOKUP(F6,Database!$B$4:$C$172,2,FALSE),"")</f>
        <v/>
      </c>
      <c r="H6" s="22"/>
      <c r="I6" s="3" t="str">
        <f>_xlfn.IFNA(VLOOKUP(H6,Database!$B$4:$C$172,2,FALSE),"")</f>
        <v/>
      </c>
      <c r="J6" s="22"/>
      <c r="K6" s="3" t="str">
        <f>_xlfn.IFNA(VLOOKUP(J6,Database!$B$4:$C$172,2,FALSE),"")</f>
        <v/>
      </c>
      <c r="L6" s="22"/>
      <c r="M6" s="3" t="str">
        <f>_xlfn.IFNA(VLOOKUP(L6,Database!$B$4:$C$172,2,FALSE),"")</f>
        <v/>
      </c>
      <c r="N6" s="22"/>
      <c r="O6" s="40" t="str">
        <f>_xlfn.IFNA(VLOOKUP(N6,Database!$B$4:$C$172,2,FALSE),"")</f>
        <v/>
      </c>
      <c r="P6" s="22"/>
      <c r="Q6" s="40" t="str">
        <f>_xlfn.IFNA(VLOOKUP(P6,Database!$B$4:$C$172,2,FALSE),"")</f>
        <v/>
      </c>
      <c r="R6" s="22"/>
      <c r="S6" s="40" t="str">
        <f>_xlfn.IFNA(VLOOKUP(R6,Database!$B$4:$C$172,2,FALSE),"")</f>
        <v/>
      </c>
      <c r="T6" s="22"/>
      <c r="U6" s="40" t="str">
        <f>_xlfn.IFNA(VLOOKUP(T6,Database!$B$4:$C$172,2,FALSE),"")</f>
        <v/>
      </c>
      <c r="V6" s="22"/>
      <c r="W6" s="40" t="str">
        <f>_xlfn.IFNA(VLOOKUP(V6,Database!$B$4:$C$172,2,FALSE),"")</f>
        <v/>
      </c>
      <c r="X6" s="22"/>
      <c r="Y6" s="3" t="str">
        <f>_xlfn.IFNA(VLOOKUP(X6,Database!$B$4:$C$172,2,FALSE),"")</f>
        <v/>
      </c>
    </row>
    <row r="7" spans="1:25" x14ac:dyDescent="0.25">
      <c r="A7" s="44"/>
      <c r="B7" s="2"/>
      <c r="C7" s="20"/>
      <c r="D7" s="23"/>
      <c r="E7" s="19" t="str">
        <f>_xlfn.IFNA(VLOOKUP(D7,Database!$B$4:$C$172,2,FALSE),"")</f>
        <v/>
      </c>
      <c r="F7" s="23"/>
      <c r="G7" s="3" t="str">
        <f>_xlfn.IFNA(VLOOKUP(F7,Database!$B$4:$C$172,2,FALSE),"")</f>
        <v/>
      </c>
      <c r="H7" s="23"/>
      <c r="I7" s="3" t="str">
        <f>_xlfn.IFNA(VLOOKUP(H7,Database!$B$4:$C$172,2,FALSE),"")</f>
        <v/>
      </c>
      <c r="J7" s="2"/>
      <c r="K7" s="3" t="str">
        <f>_xlfn.IFNA(VLOOKUP(J7,Database!$B$4:$C$172,2,FALSE),"")</f>
        <v/>
      </c>
      <c r="L7" s="2"/>
      <c r="M7" s="3" t="str">
        <f>_xlfn.IFNA(VLOOKUP(L7,Database!$B$4:$C$172,2,FALSE),"")</f>
        <v/>
      </c>
      <c r="N7" s="2"/>
      <c r="O7" s="40" t="str">
        <f>_xlfn.IFNA(VLOOKUP(N7,Database!$B$4:$C$172,2,FALSE),"")</f>
        <v/>
      </c>
      <c r="P7" s="2"/>
      <c r="Q7" s="3" t="str">
        <f>_xlfn.IFNA(VLOOKUP(P7,Database!$B$4:$C$172,2,FALSE),"")</f>
        <v/>
      </c>
      <c r="R7" s="2"/>
      <c r="S7" s="3" t="str">
        <f>_xlfn.IFNA(VLOOKUP(R7,Database!$B$4:$C$172,2,FALSE),"")</f>
        <v/>
      </c>
      <c r="T7" s="2"/>
      <c r="U7" s="3" t="str">
        <f>_xlfn.IFNA(VLOOKUP(T7,Database!$B$4:$C$172,2,FALSE),"")</f>
        <v/>
      </c>
      <c r="V7" s="2"/>
      <c r="W7" s="3" t="str">
        <f>_xlfn.IFNA(VLOOKUP(V7,Database!$B$4:$C$172,2,FALSE),"")</f>
        <v/>
      </c>
      <c r="X7" s="2"/>
      <c r="Y7" s="3" t="str">
        <f>_xlfn.IFNA(VLOOKUP(X7,Database!$B$4:$C$172,2,FALSE),"")</f>
        <v/>
      </c>
    </row>
    <row r="8" spans="1:25" x14ac:dyDescent="0.25">
      <c r="A8" s="14"/>
      <c r="B8" s="14"/>
      <c r="C8" s="16">
        <f>SUM(C4:C7)</f>
        <v>0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</sheetData>
  <mergeCells count="15">
    <mergeCell ref="A1:A3"/>
    <mergeCell ref="B1:B3"/>
    <mergeCell ref="C1:C3"/>
    <mergeCell ref="D1:E2"/>
    <mergeCell ref="F1:Y1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</mergeCells>
  <dataValidations count="1">
    <dataValidation allowBlank="1" showErrorMessage="1" sqref="Q4:Q7 W4:W7 U4:U7 O4:O7 S4:S7 K4:K7 G4:G7 I4:I7 Y4:Y7 M4:M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Database!$B$4:$B$172</xm:f>
          </x14:formula1>
          <xm:sqref>V4:V7 T4:T7 P4:P7 N4:N7 L4:L7 J4:J7 H4:H7 F4:F7 X4:X7 D4:D7</xm:sqref>
        </x14:dataValidation>
        <x14:dataValidation type="list" allowBlank="1" showErrorMessage="1">
          <x14:formula1>
            <xm:f>Database!B$4:B$172</xm:f>
          </x14:formula1>
          <xm:sqref>R4:R7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72"/>
  <sheetViews>
    <sheetView topLeftCell="A35" workbookViewId="0">
      <selection activeCell="B45" sqref="B45"/>
    </sheetView>
  </sheetViews>
  <sheetFormatPr defaultRowHeight="15" x14ac:dyDescent="0.25"/>
  <cols>
    <col min="1" max="1" width="9.5703125" customWidth="1"/>
    <col min="2" max="2" width="35.28515625" customWidth="1"/>
    <col min="3" max="12" width="10.7109375" customWidth="1"/>
  </cols>
  <sheetData>
    <row r="1" spans="1:12" x14ac:dyDescent="0.25">
      <c r="A1" s="75" t="s">
        <v>0</v>
      </c>
      <c r="B1" s="78" t="s">
        <v>1</v>
      </c>
      <c r="C1" s="80">
        <v>2018</v>
      </c>
      <c r="D1" s="81"/>
      <c r="E1" s="81"/>
      <c r="F1" s="81"/>
      <c r="G1" s="81"/>
      <c r="H1" s="81"/>
      <c r="I1" s="81"/>
      <c r="J1" s="81"/>
      <c r="K1" s="81"/>
      <c r="L1" s="82"/>
    </row>
    <row r="2" spans="1:12" x14ac:dyDescent="0.25">
      <c r="A2" s="76"/>
      <c r="B2" s="79"/>
      <c r="C2" s="80" t="s">
        <v>193</v>
      </c>
      <c r="D2" s="83"/>
      <c r="E2" s="80" t="s">
        <v>194</v>
      </c>
      <c r="F2" s="83"/>
      <c r="G2" s="80" t="s">
        <v>195</v>
      </c>
      <c r="H2" s="83"/>
      <c r="I2" s="80" t="s">
        <v>196</v>
      </c>
      <c r="J2" s="83"/>
      <c r="K2" s="80" t="s">
        <v>204</v>
      </c>
      <c r="L2" s="83"/>
    </row>
    <row r="3" spans="1:12" x14ac:dyDescent="0.25">
      <c r="A3" s="77"/>
      <c r="B3" s="79"/>
      <c r="C3" s="46" t="s">
        <v>188</v>
      </c>
      <c r="D3" s="46" t="s">
        <v>189</v>
      </c>
      <c r="E3" s="46" t="s">
        <v>188</v>
      </c>
      <c r="F3" s="46" t="s">
        <v>189</v>
      </c>
      <c r="G3" s="46" t="s">
        <v>188</v>
      </c>
      <c r="H3" s="46" t="s">
        <v>189</v>
      </c>
      <c r="I3" s="46" t="s">
        <v>188</v>
      </c>
      <c r="J3" s="46" t="s">
        <v>189</v>
      </c>
      <c r="K3" s="46" t="s">
        <v>188</v>
      </c>
      <c r="L3" s="46" t="s">
        <v>189</v>
      </c>
    </row>
    <row r="4" spans="1:12" x14ac:dyDescent="0.25">
      <c r="A4" s="47">
        <v>1</v>
      </c>
      <c r="B4" s="48" t="s">
        <v>16</v>
      </c>
      <c r="C4" s="46">
        <f>COUNTIF(Mandiri!$D$4:$D$6,B4)</f>
        <v>0</v>
      </c>
      <c r="D4" s="46">
        <f>COUNTIF(Mandiri!$F$4:$Y$6,B4)</f>
        <v>0</v>
      </c>
      <c r="E4" s="46">
        <f>COUNTIF(DIPA!$D$4:$D$32,B4)</f>
        <v>1</v>
      </c>
      <c r="F4" s="46">
        <f>COUNTIF(DIPA!$F$4:$Y$32,B4)</f>
        <v>0</v>
      </c>
      <c r="G4" s="46">
        <f>COUNTIF(Kemenristekdikti!$D$4:$D$27,B4)</f>
        <v>0</v>
      </c>
      <c r="H4" s="46">
        <f>COUNTIF(Kemenristekdikti!$F$4:$Y$27,B4)</f>
        <v>0</v>
      </c>
      <c r="I4" s="46">
        <f>COUNTIF('Non Kemenristekdikti'!$D$4:$D$7,B4)</f>
        <v>0</v>
      </c>
      <c r="J4" s="46">
        <f>COUNTIF('Non Kemenristekdikti'!$F$4:$Y$7,B4)</f>
        <v>0</v>
      </c>
      <c r="K4" s="46">
        <f>COUNTIF('Luar Negeri'!$D$4:$D$7,B4)</f>
        <v>0</v>
      </c>
      <c r="L4" s="46">
        <f>COUNTIF('Luar Negeri'!$F$4:$Y$7,B4)</f>
        <v>0</v>
      </c>
    </row>
    <row r="5" spans="1:12" x14ac:dyDescent="0.25">
      <c r="A5" s="47">
        <f t="shared" ref="A5:A68" si="0">A4+1</f>
        <v>2</v>
      </c>
      <c r="B5" s="48" t="s">
        <v>17</v>
      </c>
      <c r="C5" s="46">
        <f>COUNTIF(Mandiri!$D$4:$D$6,B5)</f>
        <v>0</v>
      </c>
      <c r="D5" s="46">
        <f>COUNTIF(Mandiri!$F$4:$Y$6,B5)</f>
        <v>0</v>
      </c>
      <c r="E5" s="46">
        <f>COUNTIF(DIPA!$D$4:$D$32,B5)</f>
        <v>1</v>
      </c>
      <c r="F5" s="46">
        <f>COUNTIF(DIPA!$F$4:$Y$32,B5)</f>
        <v>0</v>
      </c>
      <c r="G5" s="46">
        <f>COUNTIF(Kemenristekdikti!$D$4:$D$27,B5)</f>
        <v>0</v>
      </c>
      <c r="H5" s="46">
        <f>COUNTIF(Kemenristekdikti!$F$4:$Y$27,B5)</f>
        <v>0</v>
      </c>
      <c r="I5" s="46">
        <f>COUNTIF('Non Kemenristekdikti'!$D$4:$D$7,B5)</f>
        <v>0</v>
      </c>
      <c r="J5" s="46">
        <f>COUNTIF('Non Kemenristekdikti'!$F$4:$Y$7,B5)</f>
        <v>0</v>
      </c>
      <c r="K5" s="46">
        <f>COUNTIF('Luar Negeri'!$D$4:$D$7,B5)</f>
        <v>0</v>
      </c>
      <c r="L5" s="46">
        <f>COUNTIF('Luar Negeri'!$F$4:$Y$7,B5)</f>
        <v>0</v>
      </c>
    </row>
    <row r="6" spans="1:12" x14ac:dyDescent="0.25">
      <c r="A6" s="47">
        <f t="shared" si="0"/>
        <v>3</v>
      </c>
      <c r="B6" s="48" t="s">
        <v>18</v>
      </c>
      <c r="C6" s="46">
        <f>COUNTIF(Mandiri!$D$4:$D$6,B6)</f>
        <v>0</v>
      </c>
      <c r="D6" s="46">
        <f>COUNTIF(Mandiri!$F$4:$Y$6,B6)</f>
        <v>0</v>
      </c>
      <c r="E6" s="46">
        <f>COUNTIF(DIPA!$D$4:$D$32,B6)</f>
        <v>0</v>
      </c>
      <c r="F6" s="46">
        <f>COUNTIF(DIPA!$F$4:$Y$32,B6)</f>
        <v>2</v>
      </c>
      <c r="G6" s="46">
        <f>COUNTIF(Kemenristekdikti!$D$4:$D$27,B6)</f>
        <v>1</v>
      </c>
      <c r="H6" s="46">
        <f>COUNTIF(Kemenristekdikti!$F$4:$Y$27,B6)</f>
        <v>0</v>
      </c>
      <c r="I6" s="46">
        <f>COUNTIF('Non Kemenristekdikti'!$D$4:$D$7,B6)</f>
        <v>0</v>
      </c>
      <c r="J6" s="46">
        <f>COUNTIF('Non Kemenristekdikti'!$F$4:$Y$7,B6)</f>
        <v>0</v>
      </c>
      <c r="K6" s="46">
        <f>COUNTIF('Luar Negeri'!$D$4:$D$7,B6)</f>
        <v>0</v>
      </c>
      <c r="L6" s="46">
        <f>COUNTIF('Luar Negeri'!$F$4:$Y$7,B6)</f>
        <v>0</v>
      </c>
    </row>
    <row r="7" spans="1:12" x14ac:dyDescent="0.25">
      <c r="A7" s="47">
        <f t="shared" si="0"/>
        <v>4</v>
      </c>
      <c r="B7" s="49" t="s">
        <v>19</v>
      </c>
      <c r="C7" s="46">
        <f>COUNTIF(Mandiri!$D$4:$D$6,B7)</f>
        <v>0</v>
      </c>
      <c r="D7" s="46">
        <f>COUNTIF(Mandiri!$F$4:$Y$6,B7)</f>
        <v>0</v>
      </c>
      <c r="E7" s="46">
        <f>COUNTIF(DIPA!$D$4:$D$32,B7)</f>
        <v>0</v>
      </c>
      <c r="F7" s="46">
        <f>COUNTIF(DIPA!$F$4:$Y$32,B7)</f>
        <v>1</v>
      </c>
      <c r="G7" s="46">
        <f>COUNTIF(Kemenristekdikti!$D$4:$D$27,B7)</f>
        <v>0</v>
      </c>
      <c r="H7" s="46">
        <f>COUNTIF(Kemenristekdikti!$F$4:$Y$27,B7)</f>
        <v>0</v>
      </c>
      <c r="I7" s="46">
        <f>COUNTIF('Non Kemenristekdikti'!$D$4:$D$7,B7)</f>
        <v>0</v>
      </c>
      <c r="J7" s="46">
        <f>COUNTIF('Non Kemenristekdikti'!$F$4:$Y$7,B7)</f>
        <v>0</v>
      </c>
      <c r="K7" s="46">
        <f>COUNTIF('Luar Negeri'!$D$4:$D$7,B7)</f>
        <v>0</v>
      </c>
      <c r="L7" s="46">
        <f>COUNTIF('Luar Negeri'!$F$4:$Y$7,B7)</f>
        <v>0</v>
      </c>
    </row>
    <row r="8" spans="1:12" x14ac:dyDescent="0.25">
      <c r="A8" s="47">
        <f t="shared" si="0"/>
        <v>5</v>
      </c>
      <c r="B8" s="48" t="s">
        <v>20</v>
      </c>
      <c r="C8" s="46">
        <f>COUNTIF(Mandiri!$D$4:$D$6,B8)</f>
        <v>0</v>
      </c>
      <c r="D8" s="46">
        <f>COUNTIF(Mandiri!$F$4:$Y$6,B8)</f>
        <v>0</v>
      </c>
      <c r="E8" s="46">
        <f>COUNTIF(DIPA!$D$4:$D$32,B8)</f>
        <v>0</v>
      </c>
      <c r="F8" s="46">
        <f>COUNTIF(DIPA!$F$4:$Y$32,B8)</f>
        <v>0</v>
      </c>
      <c r="G8" s="46">
        <f>COUNTIF(Kemenristekdikti!$D$4:$D$27,B8)</f>
        <v>0</v>
      </c>
      <c r="H8" s="46">
        <f>COUNTIF(Kemenristekdikti!$F$4:$Y$27,B8)</f>
        <v>1</v>
      </c>
      <c r="I8" s="46">
        <f>COUNTIF('Non Kemenristekdikti'!$D$4:$D$7,B8)</f>
        <v>0</v>
      </c>
      <c r="J8" s="46">
        <f>COUNTIF('Non Kemenristekdikti'!$F$4:$Y$7,B8)</f>
        <v>0</v>
      </c>
      <c r="K8" s="46">
        <f>COUNTIF('Luar Negeri'!$D$4:$D$7,B8)</f>
        <v>0</v>
      </c>
      <c r="L8" s="46">
        <f>COUNTIF('Luar Negeri'!$F$4:$Y$7,B8)</f>
        <v>0</v>
      </c>
    </row>
    <row r="9" spans="1:12" x14ac:dyDescent="0.25">
      <c r="A9" s="47">
        <f t="shared" si="0"/>
        <v>6</v>
      </c>
      <c r="B9" s="49" t="s">
        <v>21</v>
      </c>
      <c r="C9" s="46">
        <f>COUNTIF(Mandiri!$D$4:$D$6,B9)</f>
        <v>0</v>
      </c>
      <c r="D9" s="46">
        <f>COUNTIF(Mandiri!$F$4:$Y$6,B9)</f>
        <v>0</v>
      </c>
      <c r="E9" s="46">
        <f>COUNTIF(DIPA!$D$4:$D$32,B9)</f>
        <v>0</v>
      </c>
      <c r="F9" s="46">
        <f>COUNTIF(DIPA!$F$4:$Y$32,B9)</f>
        <v>0</v>
      </c>
      <c r="G9" s="46">
        <f>COUNTIF(Kemenristekdikti!$D$4:$D$27,B9)</f>
        <v>0</v>
      </c>
      <c r="H9" s="46">
        <f>COUNTIF(Kemenristekdikti!$F$4:$Y$27,B9)</f>
        <v>0</v>
      </c>
      <c r="I9" s="46">
        <f>COUNTIF('Non Kemenristekdikti'!$D$4:$D$7,B9)</f>
        <v>0</v>
      </c>
      <c r="J9" s="46">
        <f>COUNTIF('Non Kemenristekdikti'!$F$4:$Y$7,B9)</f>
        <v>0</v>
      </c>
      <c r="K9" s="46">
        <f>COUNTIF('Luar Negeri'!$D$4:$D$7,B9)</f>
        <v>0</v>
      </c>
      <c r="L9" s="46">
        <f>COUNTIF('Luar Negeri'!$F$4:$Y$7,B9)</f>
        <v>0</v>
      </c>
    </row>
    <row r="10" spans="1:12" x14ac:dyDescent="0.25">
      <c r="A10" s="47">
        <f t="shared" si="0"/>
        <v>7</v>
      </c>
      <c r="B10" s="48" t="s">
        <v>22</v>
      </c>
      <c r="C10" s="46">
        <f>COUNTIF(Mandiri!$D$4:$D$6,B10)</f>
        <v>0</v>
      </c>
      <c r="D10" s="46">
        <f>COUNTIF(Mandiri!$F$4:$Y$6,B10)</f>
        <v>0</v>
      </c>
      <c r="E10" s="46">
        <f>COUNTIF(DIPA!$D$4:$D$32,B10)</f>
        <v>0</v>
      </c>
      <c r="F10" s="46">
        <f>COUNTIF(DIPA!$F$4:$Y$32,B10)</f>
        <v>2</v>
      </c>
      <c r="G10" s="46">
        <f>COUNTIF(Kemenristekdikti!$D$4:$D$27,B10)</f>
        <v>1</v>
      </c>
      <c r="H10" s="46">
        <f>COUNTIF(Kemenristekdikti!$F$4:$Y$27,B10)</f>
        <v>1</v>
      </c>
      <c r="I10" s="46">
        <f>COUNTIF('Non Kemenristekdikti'!$D$4:$D$7,B10)</f>
        <v>0</v>
      </c>
      <c r="J10" s="46">
        <f>COUNTIF('Non Kemenristekdikti'!$F$4:$Y$7,B10)</f>
        <v>0</v>
      </c>
      <c r="K10" s="46">
        <f>COUNTIF('Luar Negeri'!$D$4:$D$7,B10)</f>
        <v>0</v>
      </c>
      <c r="L10" s="46">
        <f>COUNTIF('Luar Negeri'!$F$4:$Y$7,B10)</f>
        <v>0</v>
      </c>
    </row>
    <row r="11" spans="1:12" x14ac:dyDescent="0.25">
      <c r="A11" s="47">
        <f t="shared" si="0"/>
        <v>8</v>
      </c>
      <c r="B11" s="48" t="s">
        <v>23</v>
      </c>
      <c r="C11" s="46">
        <f>COUNTIF(Mandiri!$D$4:$D$6,B11)</f>
        <v>0</v>
      </c>
      <c r="D11" s="46">
        <f>COUNTIF(Mandiri!$F$4:$Y$6,B11)</f>
        <v>0</v>
      </c>
      <c r="E11" s="46">
        <f>COUNTIF(DIPA!$D$4:$D$32,B11)</f>
        <v>0</v>
      </c>
      <c r="F11" s="46">
        <f>COUNTIF(DIPA!$F$4:$Y$32,B11)</f>
        <v>1</v>
      </c>
      <c r="G11" s="46">
        <f>COUNTIF(Kemenristekdikti!$D$4:$D$27,B11)</f>
        <v>0</v>
      </c>
      <c r="H11" s="46">
        <f>COUNTIF(Kemenristekdikti!$F$4:$Y$27,B11)</f>
        <v>1</v>
      </c>
      <c r="I11" s="46">
        <f>COUNTIF('Non Kemenristekdikti'!$D$4:$D$7,B11)</f>
        <v>0</v>
      </c>
      <c r="J11" s="46">
        <f>COUNTIF('Non Kemenristekdikti'!$F$4:$Y$7,B11)</f>
        <v>0</v>
      </c>
      <c r="K11" s="46">
        <f>COUNTIF('Luar Negeri'!$D$4:$D$7,B11)</f>
        <v>0</v>
      </c>
      <c r="L11" s="46">
        <f>COUNTIF('Luar Negeri'!$F$4:$Y$7,B11)</f>
        <v>0</v>
      </c>
    </row>
    <row r="12" spans="1:12" x14ac:dyDescent="0.25">
      <c r="A12" s="47">
        <f t="shared" si="0"/>
        <v>9</v>
      </c>
      <c r="B12" s="48" t="s">
        <v>24</v>
      </c>
      <c r="C12" s="46">
        <f>COUNTIF(Mandiri!$D$4:$D$6,B12)</f>
        <v>0</v>
      </c>
      <c r="D12" s="46">
        <f>COUNTIF(Mandiri!$F$4:$Y$6,B12)</f>
        <v>0</v>
      </c>
      <c r="E12" s="46">
        <f>COUNTIF(DIPA!$D$4:$D$32,B12)</f>
        <v>0</v>
      </c>
      <c r="F12" s="46">
        <f>COUNTIF(DIPA!$F$4:$Y$32,B12)</f>
        <v>0</v>
      </c>
      <c r="G12" s="46">
        <f>COUNTIF(Kemenristekdikti!$D$4:$D$27,B12)</f>
        <v>0</v>
      </c>
      <c r="H12" s="46">
        <f>COUNTIF(Kemenristekdikti!$F$4:$Y$27,B12)</f>
        <v>0</v>
      </c>
      <c r="I12" s="46">
        <f>COUNTIF('Non Kemenristekdikti'!$D$4:$D$7,B12)</f>
        <v>0</v>
      </c>
      <c r="J12" s="46">
        <f>COUNTIF('Non Kemenristekdikti'!$F$4:$Y$7,B12)</f>
        <v>0</v>
      </c>
      <c r="K12" s="46">
        <f>COUNTIF('Luar Negeri'!$D$4:$D$7,B12)</f>
        <v>0</v>
      </c>
      <c r="L12" s="46">
        <f>COUNTIF('Luar Negeri'!$F$4:$Y$7,B12)</f>
        <v>0</v>
      </c>
    </row>
    <row r="13" spans="1:12" x14ac:dyDescent="0.25">
      <c r="A13" s="47">
        <f t="shared" si="0"/>
        <v>10</v>
      </c>
      <c r="B13" s="48" t="s">
        <v>25</v>
      </c>
      <c r="C13" s="46">
        <f>COUNTIF(Mandiri!$D$4:$D$6,B13)</f>
        <v>0</v>
      </c>
      <c r="D13" s="46">
        <f>COUNTIF(Mandiri!$F$4:$Y$6,B13)</f>
        <v>0</v>
      </c>
      <c r="E13" s="46">
        <f>COUNTIF(DIPA!$D$4:$D$32,B13)</f>
        <v>0</v>
      </c>
      <c r="F13" s="46">
        <f>COUNTIF(DIPA!$F$4:$Y$32,B13)</f>
        <v>0</v>
      </c>
      <c r="G13" s="46">
        <f>COUNTIF(Kemenristekdikti!$D$4:$D$27,B13)</f>
        <v>0</v>
      </c>
      <c r="H13" s="46">
        <f>COUNTIF(Kemenristekdikti!$F$4:$Y$27,B13)</f>
        <v>0</v>
      </c>
      <c r="I13" s="46">
        <f>COUNTIF('Non Kemenristekdikti'!$D$4:$D$7,B13)</f>
        <v>0</v>
      </c>
      <c r="J13" s="46">
        <f>COUNTIF('Non Kemenristekdikti'!$F$4:$Y$7,B13)</f>
        <v>0</v>
      </c>
      <c r="K13" s="46">
        <f>COUNTIF('Luar Negeri'!$D$4:$D$7,B13)</f>
        <v>0</v>
      </c>
      <c r="L13" s="46">
        <f>COUNTIF('Luar Negeri'!$F$4:$Y$7,B13)</f>
        <v>0</v>
      </c>
    </row>
    <row r="14" spans="1:12" x14ac:dyDescent="0.25">
      <c r="A14" s="47">
        <f t="shared" si="0"/>
        <v>11</v>
      </c>
      <c r="B14" s="48" t="s">
        <v>26</v>
      </c>
      <c r="C14" s="46">
        <f>COUNTIF(Mandiri!$D$4:$D$6,B14)</f>
        <v>0</v>
      </c>
      <c r="D14" s="46">
        <f>COUNTIF(Mandiri!$F$4:$Y$6,B14)</f>
        <v>0</v>
      </c>
      <c r="E14" s="46">
        <f>COUNTIF(DIPA!$D$4:$D$32,B14)</f>
        <v>0</v>
      </c>
      <c r="F14" s="46">
        <f>COUNTIF(DIPA!$F$4:$Y$32,B14)</f>
        <v>0</v>
      </c>
      <c r="G14" s="46">
        <f>COUNTIF(Kemenristekdikti!$D$4:$D$27,B14)</f>
        <v>0</v>
      </c>
      <c r="H14" s="46">
        <f>COUNTIF(Kemenristekdikti!$F$4:$Y$27,B14)</f>
        <v>0</v>
      </c>
      <c r="I14" s="46">
        <f>COUNTIF('Non Kemenristekdikti'!$D$4:$D$7,B14)</f>
        <v>0</v>
      </c>
      <c r="J14" s="46">
        <f>COUNTIF('Non Kemenristekdikti'!$F$4:$Y$7,B14)</f>
        <v>0</v>
      </c>
      <c r="K14" s="46">
        <f>COUNTIF('Luar Negeri'!$D$4:$D$7,B14)</f>
        <v>0</v>
      </c>
      <c r="L14" s="46">
        <f>COUNTIF('Luar Negeri'!$F$4:$Y$7,B14)</f>
        <v>0</v>
      </c>
    </row>
    <row r="15" spans="1:12" x14ac:dyDescent="0.25">
      <c r="A15" s="47">
        <f t="shared" si="0"/>
        <v>12</v>
      </c>
      <c r="B15" s="49" t="s">
        <v>27</v>
      </c>
      <c r="C15" s="46">
        <f>COUNTIF(Mandiri!$D$4:$D$6,B15)</f>
        <v>0</v>
      </c>
      <c r="D15" s="46">
        <f>COUNTIF(Mandiri!$F$4:$Y$6,B15)</f>
        <v>0</v>
      </c>
      <c r="E15" s="46">
        <f>COUNTIF(DIPA!$D$4:$D$32,B15)</f>
        <v>1</v>
      </c>
      <c r="F15" s="46">
        <f>COUNTIF(DIPA!$F$4:$Y$32,B15)</f>
        <v>1</v>
      </c>
      <c r="G15" s="46">
        <f>COUNTIF(Kemenristekdikti!$D$4:$D$27,B15)</f>
        <v>0</v>
      </c>
      <c r="H15" s="46">
        <f>COUNTIF(Kemenristekdikti!$F$4:$Y$27,B15)</f>
        <v>0</v>
      </c>
      <c r="I15" s="46">
        <f>COUNTIF('Non Kemenristekdikti'!$D$4:$D$7,B15)</f>
        <v>0</v>
      </c>
      <c r="J15" s="46">
        <f>COUNTIF('Non Kemenristekdikti'!$F$4:$Y$7,B15)</f>
        <v>0</v>
      </c>
      <c r="K15" s="46">
        <f>COUNTIF('Luar Negeri'!$D$4:$D$7,B15)</f>
        <v>0</v>
      </c>
      <c r="L15" s="46">
        <f>COUNTIF('Luar Negeri'!$F$4:$Y$7,B15)</f>
        <v>0</v>
      </c>
    </row>
    <row r="16" spans="1:12" x14ac:dyDescent="0.25">
      <c r="A16" s="47">
        <f t="shared" si="0"/>
        <v>13</v>
      </c>
      <c r="B16" s="48" t="s">
        <v>28</v>
      </c>
      <c r="C16" s="46">
        <f>COUNTIF(Mandiri!$D$4:$D$6,B16)</f>
        <v>0</v>
      </c>
      <c r="D16" s="46">
        <f>COUNTIF(Mandiri!$F$4:$Y$6,B16)</f>
        <v>0</v>
      </c>
      <c r="E16" s="46">
        <f>COUNTIF(DIPA!$D$4:$D$32,B16)</f>
        <v>0</v>
      </c>
      <c r="F16" s="46">
        <f>COUNTIF(DIPA!$F$4:$Y$32,B16)</f>
        <v>1</v>
      </c>
      <c r="G16" s="46">
        <f>COUNTIF(Kemenristekdikti!$D$4:$D$27,B16)</f>
        <v>0</v>
      </c>
      <c r="H16" s="46">
        <f>COUNTIF(Kemenristekdikti!$F$4:$Y$27,B16)</f>
        <v>0</v>
      </c>
      <c r="I16" s="46">
        <f>COUNTIF('Non Kemenristekdikti'!$D$4:$D$7,B16)</f>
        <v>0</v>
      </c>
      <c r="J16" s="46">
        <f>COUNTIF('Non Kemenristekdikti'!$F$4:$Y$7,B16)</f>
        <v>0</v>
      </c>
      <c r="K16" s="46">
        <f>COUNTIF('Luar Negeri'!$D$4:$D$7,B16)</f>
        <v>0</v>
      </c>
      <c r="L16" s="46">
        <f>COUNTIF('Luar Negeri'!$F$4:$Y$7,B16)</f>
        <v>0</v>
      </c>
    </row>
    <row r="17" spans="1:12" x14ac:dyDescent="0.25">
      <c r="A17" s="47">
        <f t="shared" si="0"/>
        <v>14</v>
      </c>
      <c r="B17" s="48" t="s">
        <v>29</v>
      </c>
      <c r="C17" s="46">
        <f>COUNTIF(Mandiri!$D$4:$D$6,B17)</f>
        <v>0</v>
      </c>
      <c r="D17" s="46">
        <f>COUNTIF(Mandiri!$F$4:$Y$6,B17)</f>
        <v>0</v>
      </c>
      <c r="E17" s="46">
        <f>COUNTIF(DIPA!$D$4:$D$32,B17)</f>
        <v>0</v>
      </c>
      <c r="F17" s="46">
        <f>COUNTIF(DIPA!$F$4:$Y$32,B17)</f>
        <v>0</v>
      </c>
      <c r="G17" s="46">
        <f>COUNTIF(Kemenristekdikti!$D$4:$D$27,B17)</f>
        <v>0</v>
      </c>
      <c r="H17" s="46">
        <f>COUNTIF(Kemenristekdikti!$F$4:$Y$27,B17)</f>
        <v>0</v>
      </c>
      <c r="I17" s="46">
        <f>COUNTIF('Non Kemenristekdikti'!$D$4:$D$7,B17)</f>
        <v>0</v>
      </c>
      <c r="J17" s="46">
        <f>COUNTIF('Non Kemenristekdikti'!$F$4:$Y$7,B17)</f>
        <v>0</v>
      </c>
      <c r="K17" s="46">
        <f>COUNTIF('Luar Negeri'!$D$4:$D$7,B17)</f>
        <v>0</v>
      </c>
      <c r="L17" s="46">
        <f>COUNTIF('Luar Negeri'!$F$4:$Y$7,B17)</f>
        <v>0</v>
      </c>
    </row>
    <row r="18" spans="1:12" x14ac:dyDescent="0.25">
      <c r="A18" s="47">
        <f t="shared" si="0"/>
        <v>15</v>
      </c>
      <c r="B18" s="48" t="s">
        <v>30</v>
      </c>
      <c r="C18" s="46">
        <f>COUNTIF(Mandiri!$D$4:$D$6,B18)</f>
        <v>0</v>
      </c>
      <c r="D18" s="46">
        <f>COUNTIF(Mandiri!$F$4:$Y$6,B18)</f>
        <v>0</v>
      </c>
      <c r="E18" s="46">
        <f>COUNTIF(DIPA!$D$4:$D$32,B18)</f>
        <v>0</v>
      </c>
      <c r="F18" s="46">
        <f>COUNTIF(DIPA!$F$4:$Y$32,B18)</f>
        <v>1</v>
      </c>
      <c r="G18" s="46">
        <f>COUNTIF(Kemenristekdikti!$D$4:$D$27,B18)</f>
        <v>0</v>
      </c>
      <c r="H18" s="46">
        <f>COUNTIF(Kemenristekdikti!$F$4:$Y$27,B18)</f>
        <v>1</v>
      </c>
      <c r="I18" s="46">
        <f>COUNTIF('Non Kemenristekdikti'!$D$4:$D$7,B18)</f>
        <v>0</v>
      </c>
      <c r="J18" s="46">
        <f>COUNTIF('Non Kemenristekdikti'!$F$4:$Y$7,B18)</f>
        <v>0</v>
      </c>
      <c r="K18" s="46">
        <f>COUNTIF('Luar Negeri'!$D$4:$D$7,B18)</f>
        <v>0</v>
      </c>
      <c r="L18" s="46">
        <f>COUNTIF('Luar Negeri'!$F$4:$Y$7,B18)</f>
        <v>0</v>
      </c>
    </row>
    <row r="19" spans="1:12" x14ac:dyDescent="0.25">
      <c r="A19" s="47">
        <f t="shared" si="0"/>
        <v>16</v>
      </c>
      <c r="B19" s="49" t="s">
        <v>31</v>
      </c>
      <c r="C19" s="46">
        <f>COUNTIF(Mandiri!$D$4:$D$6,B19)</f>
        <v>0</v>
      </c>
      <c r="D19" s="46">
        <f>COUNTIF(Mandiri!$F$4:$Y$6,B19)</f>
        <v>0</v>
      </c>
      <c r="E19" s="46">
        <f>COUNTIF(DIPA!$D$4:$D$32,B19)</f>
        <v>1</v>
      </c>
      <c r="F19" s="46">
        <f>COUNTIF(DIPA!$F$4:$Y$32,B19)</f>
        <v>0</v>
      </c>
      <c r="G19" s="46">
        <f>COUNTIF(Kemenristekdikti!$D$4:$D$27,B19)</f>
        <v>0</v>
      </c>
      <c r="H19" s="46">
        <f>COUNTIF(Kemenristekdikti!$F$4:$Y$27,B19)</f>
        <v>0</v>
      </c>
      <c r="I19" s="46">
        <f>COUNTIF('Non Kemenristekdikti'!$D$4:$D$7,B19)</f>
        <v>0</v>
      </c>
      <c r="J19" s="46">
        <f>COUNTIF('Non Kemenristekdikti'!$F$4:$Y$7,B19)</f>
        <v>0</v>
      </c>
      <c r="K19" s="46">
        <f>COUNTIF('Luar Negeri'!$D$4:$D$7,B19)</f>
        <v>0</v>
      </c>
      <c r="L19" s="46">
        <f>COUNTIF('Luar Negeri'!$F$4:$Y$7,B19)</f>
        <v>0</v>
      </c>
    </row>
    <row r="20" spans="1:12" x14ac:dyDescent="0.25">
      <c r="A20" s="47">
        <f t="shared" si="0"/>
        <v>17</v>
      </c>
      <c r="B20" s="49" t="s">
        <v>32</v>
      </c>
      <c r="C20" s="46">
        <f>COUNTIF(Mandiri!$D$4:$D$6,B20)</f>
        <v>0</v>
      </c>
      <c r="D20" s="46">
        <f>COUNTIF(Mandiri!$F$4:$Y$6,B20)</f>
        <v>0</v>
      </c>
      <c r="E20" s="46">
        <f>COUNTIF(DIPA!$D$4:$D$32,B20)</f>
        <v>0</v>
      </c>
      <c r="F20" s="46">
        <f>COUNTIF(DIPA!$F$4:$Y$32,B20)</f>
        <v>0</v>
      </c>
      <c r="G20" s="46">
        <f>COUNTIF(Kemenristekdikti!$D$4:$D$27,B20)</f>
        <v>0</v>
      </c>
      <c r="H20" s="46">
        <f>COUNTIF(Kemenristekdikti!$F$4:$Y$27,B20)</f>
        <v>0</v>
      </c>
      <c r="I20" s="46">
        <f>COUNTIF('Non Kemenristekdikti'!$D$4:$D$7,B20)</f>
        <v>0</v>
      </c>
      <c r="J20" s="46">
        <f>COUNTIF('Non Kemenristekdikti'!$F$4:$Y$7,B20)</f>
        <v>0</v>
      </c>
      <c r="K20" s="46">
        <f>COUNTIF('Luar Negeri'!$D$4:$D$7,B20)</f>
        <v>0</v>
      </c>
      <c r="L20" s="46">
        <f>COUNTIF('Luar Negeri'!$F$4:$Y$7,B20)</f>
        <v>0</v>
      </c>
    </row>
    <row r="21" spans="1:12" x14ac:dyDescent="0.25">
      <c r="A21" s="47">
        <f t="shared" si="0"/>
        <v>18</v>
      </c>
      <c r="B21" s="48" t="s">
        <v>33</v>
      </c>
      <c r="C21" s="46">
        <f>COUNTIF(Mandiri!$D$4:$D$6,B21)</f>
        <v>0</v>
      </c>
      <c r="D21" s="46">
        <f>COUNTIF(Mandiri!$F$4:$Y$6,B21)</f>
        <v>0</v>
      </c>
      <c r="E21" s="46">
        <f>COUNTIF(DIPA!$D$4:$D$32,B21)</f>
        <v>0</v>
      </c>
      <c r="F21" s="46">
        <f>COUNTIF(DIPA!$F$4:$Y$32,B21)</f>
        <v>1</v>
      </c>
      <c r="G21" s="46">
        <f>COUNTIF(Kemenristekdikti!$D$4:$D$27,B21)</f>
        <v>0</v>
      </c>
      <c r="H21" s="46">
        <f>COUNTIF(Kemenristekdikti!$F$4:$Y$27,B21)</f>
        <v>0</v>
      </c>
      <c r="I21" s="46">
        <f>COUNTIF('Non Kemenristekdikti'!$D$4:$D$7,B21)</f>
        <v>0</v>
      </c>
      <c r="J21" s="46">
        <f>COUNTIF('Non Kemenristekdikti'!$F$4:$Y$7,B21)</f>
        <v>0</v>
      </c>
      <c r="K21" s="46">
        <f>COUNTIF('Luar Negeri'!$D$4:$D$7,B21)</f>
        <v>0</v>
      </c>
      <c r="L21" s="46">
        <f>COUNTIF('Luar Negeri'!$F$4:$Y$7,B21)</f>
        <v>0</v>
      </c>
    </row>
    <row r="22" spans="1:12" x14ac:dyDescent="0.25">
      <c r="A22" s="47">
        <f t="shared" si="0"/>
        <v>19</v>
      </c>
      <c r="B22" s="48" t="s">
        <v>34</v>
      </c>
      <c r="C22" s="46">
        <f>COUNTIF(Mandiri!$D$4:$D$6,B22)</f>
        <v>0</v>
      </c>
      <c r="D22" s="46">
        <f>COUNTIF(Mandiri!$F$4:$Y$6,B22)</f>
        <v>0</v>
      </c>
      <c r="E22" s="46">
        <f>COUNTIF(DIPA!$D$4:$D$32,B22)</f>
        <v>0</v>
      </c>
      <c r="F22" s="46">
        <f>COUNTIF(DIPA!$F$4:$Y$32,B22)</f>
        <v>2</v>
      </c>
      <c r="G22" s="46">
        <f>COUNTIF(Kemenristekdikti!$D$4:$D$27,B22)</f>
        <v>0</v>
      </c>
      <c r="H22" s="46">
        <f>COUNTIF(Kemenristekdikti!$F$4:$Y$27,B22)</f>
        <v>0</v>
      </c>
      <c r="I22" s="46">
        <f>COUNTIF('Non Kemenristekdikti'!$D$4:$D$7,B22)</f>
        <v>0</v>
      </c>
      <c r="J22" s="46">
        <f>COUNTIF('Non Kemenristekdikti'!$F$4:$Y$7,B22)</f>
        <v>0</v>
      </c>
      <c r="K22" s="46">
        <f>COUNTIF('Luar Negeri'!$D$4:$D$7,B22)</f>
        <v>0</v>
      </c>
      <c r="L22" s="46">
        <f>COUNTIF('Luar Negeri'!$F$4:$Y$7,B22)</f>
        <v>0</v>
      </c>
    </row>
    <row r="23" spans="1:12" x14ac:dyDescent="0.25">
      <c r="A23" s="47">
        <f t="shared" si="0"/>
        <v>20</v>
      </c>
      <c r="B23" s="48" t="s">
        <v>35</v>
      </c>
      <c r="C23" s="46">
        <f>COUNTIF(Mandiri!$D$4:$D$6,B23)</f>
        <v>0</v>
      </c>
      <c r="D23" s="46">
        <f>COUNTIF(Mandiri!$F$4:$Y$6,B23)</f>
        <v>0</v>
      </c>
      <c r="E23" s="46">
        <f>COUNTIF(DIPA!$D$4:$D$32,B23)</f>
        <v>0</v>
      </c>
      <c r="F23" s="46">
        <f>COUNTIF(DIPA!$F$4:$Y$32,B23)</f>
        <v>2</v>
      </c>
      <c r="G23" s="46">
        <f>COUNTIF(Kemenristekdikti!$D$4:$D$27,B23)</f>
        <v>0</v>
      </c>
      <c r="H23" s="46">
        <f>COUNTIF(Kemenristekdikti!$F$4:$Y$27,B23)</f>
        <v>0</v>
      </c>
      <c r="I23" s="46">
        <f>COUNTIF('Non Kemenristekdikti'!$D$4:$D$7,B23)</f>
        <v>0</v>
      </c>
      <c r="J23" s="46">
        <f>COUNTIF('Non Kemenristekdikti'!$F$4:$Y$7,B23)</f>
        <v>0</v>
      </c>
      <c r="K23" s="46">
        <f>COUNTIF('Luar Negeri'!$D$4:$D$7,B23)</f>
        <v>0</v>
      </c>
      <c r="L23" s="46">
        <f>COUNTIF('Luar Negeri'!$F$4:$Y$7,B23)</f>
        <v>0</v>
      </c>
    </row>
    <row r="24" spans="1:12" x14ac:dyDescent="0.25">
      <c r="A24" s="47">
        <f t="shared" si="0"/>
        <v>21</v>
      </c>
      <c r="B24" s="48" t="s">
        <v>36</v>
      </c>
      <c r="C24" s="46">
        <f>COUNTIF(Mandiri!$D$4:$D$6,B24)</f>
        <v>0</v>
      </c>
      <c r="D24" s="46">
        <f>COUNTIF(Mandiri!$F$4:$Y$6,B24)</f>
        <v>0</v>
      </c>
      <c r="E24" s="46">
        <f>COUNTIF(DIPA!$D$4:$D$32,B24)</f>
        <v>0</v>
      </c>
      <c r="F24" s="46">
        <f>COUNTIF(DIPA!$F$4:$Y$32,B24)</f>
        <v>0</v>
      </c>
      <c r="G24" s="46">
        <f>COUNTIF(Kemenristekdikti!$D$4:$D$27,B24)</f>
        <v>0</v>
      </c>
      <c r="H24" s="46">
        <f>COUNTIF(Kemenristekdikti!$F$4:$Y$27,B24)</f>
        <v>0</v>
      </c>
      <c r="I24" s="46">
        <f>COUNTIF('Non Kemenristekdikti'!$D$4:$D$7,B24)</f>
        <v>0</v>
      </c>
      <c r="J24" s="46">
        <f>COUNTIF('Non Kemenristekdikti'!$F$4:$Y$7,B24)</f>
        <v>0</v>
      </c>
      <c r="K24" s="46">
        <f>COUNTIF('Luar Negeri'!$D$4:$D$7,B24)</f>
        <v>0</v>
      </c>
      <c r="L24" s="46">
        <f>COUNTIF('Luar Negeri'!$F$4:$Y$7,B24)</f>
        <v>0</v>
      </c>
    </row>
    <row r="25" spans="1:12" x14ac:dyDescent="0.25">
      <c r="A25" s="47">
        <f t="shared" si="0"/>
        <v>22</v>
      </c>
      <c r="B25" s="49" t="s">
        <v>37</v>
      </c>
      <c r="C25" s="46">
        <f>COUNTIF(Mandiri!$D$4:$D$6,B25)</f>
        <v>0</v>
      </c>
      <c r="D25" s="46">
        <f>COUNTIF(Mandiri!$F$4:$Y$6,B25)</f>
        <v>0</v>
      </c>
      <c r="E25" s="46">
        <f>COUNTIF(DIPA!$D$4:$D$32,B25)</f>
        <v>0</v>
      </c>
      <c r="F25" s="46">
        <f>COUNTIF(DIPA!$F$4:$Y$32,B25)</f>
        <v>1</v>
      </c>
      <c r="G25" s="46">
        <f>COUNTIF(Kemenristekdikti!$D$4:$D$27,B25)</f>
        <v>1</v>
      </c>
      <c r="H25" s="46">
        <f>COUNTIF(Kemenristekdikti!$F$4:$Y$27,B25)</f>
        <v>0</v>
      </c>
      <c r="I25" s="46">
        <f>COUNTIF('Non Kemenristekdikti'!$D$4:$D$7,B25)</f>
        <v>0</v>
      </c>
      <c r="J25" s="46">
        <f>COUNTIF('Non Kemenristekdikti'!$F$4:$Y$7,B25)</f>
        <v>0</v>
      </c>
      <c r="K25" s="46">
        <f>COUNTIF('Luar Negeri'!$D$4:$D$7,B25)</f>
        <v>0</v>
      </c>
      <c r="L25" s="46">
        <f>COUNTIF('Luar Negeri'!$F$4:$Y$7,B25)</f>
        <v>0</v>
      </c>
    </row>
    <row r="26" spans="1:12" x14ac:dyDescent="0.25">
      <c r="A26" s="47">
        <f t="shared" si="0"/>
        <v>23</v>
      </c>
      <c r="B26" s="48" t="s">
        <v>38</v>
      </c>
      <c r="C26" s="46">
        <f>COUNTIF(Mandiri!$D$4:$D$6,B26)</f>
        <v>0</v>
      </c>
      <c r="D26" s="46">
        <f>COUNTIF(Mandiri!$F$4:$Y$6,B26)</f>
        <v>0</v>
      </c>
      <c r="E26" s="46">
        <f>COUNTIF(DIPA!$D$4:$D$32,B26)</f>
        <v>0</v>
      </c>
      <c r="F26" s="46">
        <f>COUNTIF(DIPA!$F$4:$Y$32,B26)</f>
        <v>1</v>
      </c>
      <c r="G26" s="46">
        <f>COUNTIF(Kemenristekdikti!$D$4:$D$27,B26)</f>
        <v>0</v>
      </c>
      <c r="H26" s="46">
        <f>COUNTIF(Kemenristekdikti!$F$4:$Y$27,B26)</f>
        <v>0</v>
      </c>
      <c r="I26" s="46">
        <f>COUNTIF('Non Kemenristekdikti'!$D$4:$D$7,B26)</f>
        <v>0</v>
      </c>
      <c r="J26" s="46">
        <f>COUNTIF('Non Kemenristekdikti'!$F$4:$Y$7,B26)</f>
        <v>0</v>
      </c>
      <c r="K26" s="46">
        <f>COUNTIF('Luar Negeri'!$D$4:$D$7,B26)</f>
        <v>0</v>
      </c>
      <c r="L26" s="46">
        <f>COUNTIF('Luar Negeri'!$F$4:$Y$7,B26)</f>
        <v>0</v>
      </c>
    </row>
    <row r="27" spans="1:12" x14ac:dyDescent="0.25">
      <c r="A27" s="47">
        <f t="shared" si="0"/>
        <v>24</v>
      </c>
      <c r="B27" s="49" t="s">
        <v>39</v>
      </c>
      <c r="C27" s="46">
        <f>COUNTIF(Mandiri!$D$4:$D$6,B27)</f>
        <v>0</v>
      </c>
      <c r="D27" s="46">
        <f>COUNTIF(Mandiri!$F$4:$Y$6,B27)</f>
        <v>0</v>
      </c>
      <c r="E27" s="46">
        <f>COUNTIF(DIPA!$D$4:$D$32,B27)</f>
        <v>0</v>
      </c>
      <c r="F27" s="46">
        <f>COUNTIF(DIPA!$F$4:$Y$32,B27)</f>
        <v>0</v>
      </c>
      <c r="G27" s="46">
        <f>COUNTIF(Kemenristekdikti!$D$4:$D$27,B27)</f>
        <v>0</v>
      </c>
      <c r="H27" s="46">
        <f>COUNTIF(Kemenristekdikti!$F$4:$Y$27,B27)</f>
        <v>0</v>
      </c>
      <c r="I27" s="46">
        <f>COUNTIF('Non Kemenristekdikti'!$D$4:$D$7,B27)</f>
        <v>0</v>
      </c>
      <c r="J27" s="46">
        <f>COUNTIF('Non Kemenristekdikti'!$F$4:$Y$7,B27)</f>
        <v>0</v>
      </c>
      <c r="K27" s="46">
        <f>COUNTIF('Luar Negeri'!$D$4:$D$7,B27)</f>
        <v>0</v>
      </c>
      <c r="L27" s="46">
        <f>COUNTIF('Luar Negeri'!$F$4:$Y$7,B27)</f>
        <v>0</v>
      </c>
    </row>
    <row r="28" spans="1:12" x14ac:dyDescent="0.25">
      <c r="A28" s="47">
        <f t="shared" si="0"/>
        <v>25</v>
      </c>
      <c r="B28" s="48" t="s">
        <v>40</v>
      </c>
      <c r="C28" s="46">
        <f>COUNTIF(Mandiri!$D$4:$D$6,B28)</f>
        <v>0</v>
      </c>
      <c r="D28" s="46">
        <f>COUNTIF(Mandiri!$F$4:$Y$6,B28)</f>
        <v>0</v>
      </c>
      <c r="E28" s="46">
        <f>COUNTIF(DIPA!$D$4:$D$32,B28)</f>
        <v>0</v>
      </c>
      <c r="F28" s="46">
        <f>COUNTIF(DIPA!$F$4:$Y$32,B28)</f>
        <v>0</v>
      </c>
      <c r="G28" s="46">
        <f>COUNTIF(Kemenristekdikti!$D$4:$D$27,B28)</f>
        <v>0</v>
      </c>
      <c r="H28" s="46">
        <f>COUNTIF(Kemenristekdikti!$F$4:$Y$27,B28)</f>
        <v>0</v>
      </c>
      <c r="I28" s="46">
        <f>COUNTIF('Non Kemenristekdikti'!$D$4:$D$7,B28)</f>
        <v>0</v>
      </c>
      <c r="J28" s="46">
        <f>COUNTIF('Non Kemenristekdikti'!$F$4:$Y$7,B28)</f>
        <v>0</v>
      </c>
      <c r="K28" s="46">
        <f>COUNTIF('Luar Negeri'!$D$4:$D$7,B28)</f>
        <v>0</v>
      </c>
      <c r="L28" s="46">
        <f>COUNTIF('Luar Negeri'!$F$4:$Y$7,B28)</f>
        <v>0</v>
      </c>
    </row>
    <row r="29" spans="1:12" x14ac:dyDescent="0.25">
      <c r="A29" s="47">
        <f t="shared" si="0"/>
        <v>26</v>
      </c>
      <c r="B29" s="48" t="s">
        <v>41</v>
      </c>
      <c r="C29" s="46">
        <f>COUNTIF(Mandiri!$D$4:$D$6,B29)</f>
        <v>0</v>
      </c>
      <c r="D29" s="46">
        <f>COUNTIF(Mandiri!$F$4:$Y$6,B29)</f>
        <v>0</v>
      </c>
      <c r="E29" s="46">
        <f>COUNTIF(DIPA!$D$4:$D$32,B29)</f>
        <v>1</v>
      </c>
      <c r="F29" s="46">
        <f>COUNTIF(DIPA!$F$4:$Y$32,B29)</f>
        <v>0</v>
      </c>
      <c r="G29" s="46">
        <f>COUNTIF(Kemenristekdikti!$D$4:$D$27,B29)</f>
        <v>0</v>
      </c>
      <c r="H29" s="46">
        <f>COUNTIF(Kemenristekdikti!$F$4:$Y$27,B29)</f>
        <v>1</v>
      </c>
      <c r="I29" s="46">
        <f>COUNTIF('Non Kemenristekdikti'!$D$4:$D$7,B29)</f>
        <v>0</v>
      </c>
      <c r="J29" s="46">
        <f>COUNTIF('Non Kemenristekdikti'!$F$4:$Y$7,B29)</f>
        <v>0</v>
      </c>
      <c r="K29" s="46">
        <f>COUNTIF('Luar Negeri'!$D$4:$D$7,B29)</f>
        <v>0</v>
      </c>
      <c r="L29" s="46">
        <f>COUNTIF('Luar Negeri'!$F$4:$Y$7,B29)</f>
        <v>0</v>
      </c>
    </row>
    <row r="30" spans="1:12" x14ac:dyDescent="0.25">
      <c r="A30" s="47">
        <f t="shared" si="0"/>
        <v>27</v>
      </c>
      <c r="B30" s="49" t="s">
        <v>42</v>
      </c>
      <c r="C30" s="46">
        <f>COUNTIF(Mandiri!$D$4:$D$6,B30)</f>
        <v>0</v>
      </c>
      <c r="D30" s="46">
        <f>COUNTIF(Mandiri!$F$4:$Y$6,B30)</f>
        <v>0</v>
      </c>
      <c r="E30" s="46">
        <f>COUNTIF(DIPA!$D$4:$D$32,B30)</f>
        <v>1</v>
      </c>
      <c r="F30" s="46">
        <f>COUNTIF(DIPA!$F$4:$Y$32,B30)</f>
        <v>0</v>
      </c>
      <c r="G30" s="46">
        <f>COUNTIF(Kemenristekdikti!$D$4:$D$27,B30)</f>
        <v>0</v>
      </c>
      <c r="H30" s="46">
        <f>COUNTIF(Kemenristekdikti!$F$4:$Y$27,B30)</f>
        <v>0</v>
      </c>
      <c r="I30" s="46">
        <f>COUNTIF('Non Kemenristekdikti'!$D$4:$D$7,B30)</f>
        <v>0</v>
      </c>
      <c r="J30" s="46">
        <f>COUNTIF('Non Kemenristekdikti'!$F$4:$Y$7,B30)</f>
        <v>0</v>
      </c>
      <c r="K30" s="46">
        <f>COUNTIF('Luar Negeri'!$D$4:$D$7,B30)</f>
        <v>0</v>
      </c>
      <c r="L30" s="46">
        <f>COUNTIF('Luar Negeri'!$F$4:$Y$7,B30)</f>
        <v>0</v>
      </c>
    </row>
    <row r="31" spans="1:12" x14ac:dyDescent="0.25">
      <c r="A31" s="47">
        <f t="shared" si="0"/>
        <v>28</v>
      </c>
      <c r="B31" s="49" t="s">
        <v>43</v>
      </c>
      <c r="C31" s="46">
        <f>COUNTIF(Mandiri!$D$4:$D$6,B31)</f>
        <v>0</v>
      </c>
      <c r="D31" s="46">
        <f>COUNTIF(Mandiri!$F$4:$Y$6,B31)</f>
        <v>0</v>
      </c>
      <c r="E31" s="46">
        <f>COUNTIF(DIPA!$D$4:$D$32,B31)</f>
        <v>1</v>
      </c>
      <c r="F31" s="46">
        <f>COUNTIF(DIPA!$F$4:$Y$32,B31)</f>
        <v>0</v>
      </c>
      <c r="G31" s="46">
        <f>COUNTIF(Kemenristekdikti!$D$4:$D$27,B31)</f>
        <v>0</v>
      </c>
      <c r="H31" s="46">
        <f>COUNTIF(Kemenristekdikti!$F$4:$Y$27,B31)</f>
        <v>0</v>
      </c>
      <c r="I31" s="46">
        <f>COUNTIF('Non Kemenristekdikti'!$D$4:$D$7,B31)</f>
        <v>0</v>
      </c>
      <c r="J31" s="46">
        <f>COUNTIF('Non Kemenristekdikti'!$F$4:$Y$7,B31)</f>
        <v>0</v>
      </c>
      <c r="K31" s="46">
        <f>COUNTIF('Luar Negeri'!$D$4:$D$7,B31)</f>
        <v>0</v>
      </c>
      <c r="L31" s="46">
        <f>COUNTIF('Luar Negeri'!$F$4:$Y$7,B31)</f>
        <v>0</v>
      </c>
    </row>
    <row r="32" spans="1:12" x14ac:dyDescent="0.25">
      <c r="A32" s="47">
        <f t="shared" si="0"/>
        <v>29</v>
      </c>
      <c r="B32" s="48" t="s">
        <v>44</v>
      </c>
      <c r="C32" s="46">
        <f>COUNTIF(Mandiri!$D$4:$D$6,B32)</f>
        <v>0</v>
      </c>
      <c r="D32" s="46">
        <f>COUNTIF(Mandiri!$F$4:$Y$6,B32)</f>
        <v>0</v>
      </c>
      <c r="E32" s="46">
        <f>COUNTIF(DIPA!$D$4:$D$32,B32)</f>
        <v>0</v>
      </c>
      <c r="F32" s="46">
        <f>COUNTIF(DIPA!$F$4:$Y$32,B32)</f>
        <v>1</v>
      </c>
      <c r="G32" s="46">
        <f>COUNTIF(Kemenristekdikti!$D$4:$D$27,B32)</f>
        <v>0</v>
      </c>
      <c r="H32" s="46">
        <f>COUNTIF(Kemenristekdikti!$F$4:$Y$27,B32)</f>
        <v>0</v>
      </c>
      <c r="I32" s="46">
        <f>COUNTIF('Non Kemenristekdikti'!$D$4:$D$7,B32)</f>
        <v>0</v>
      </c>
      <c r="J32" s="46">
        <f>COUNTIF('Non Kemenristekdikti'!$F$4:$Y$7,B32)</f>
        <v>0</v>
      </c>
      <c r="K32" s="46">
        <f>COUNTIF('Luar Negeri'!$D$4:$D$7,B32)</f>
        <v>0</v>
      </c>
      <c r="L32" s="46">
        <f>COUNTIF('Luar Negeri'!$F$4:$Y$7,B32)</f>
        <v>0</v>
      </c>
    </row>
    <row r="33" spans="1:12" x14ac:dyDescent="0.25">
      <c r="A33" s="47">
        <f t="shared" si="0"/>
        <v>30</v>
      </c>
      <c r="B33" s="48" t="s">
        <v>45</v>
      </c>
      <c r="C33" s="46">
        <f>COUNTIF(Mandiri!$D$4:$D$6,B33)</f>
        <v>0</v>
      </c>
      <c r="D33" s="46">
        <f>COUNTIF(Mandiri!$F$4:$Y$6,B33)</f>
        <v>0</v>
      </c>
      <c r="E33" s="46">
        <f>COUNTIF(DIPA!$D$4:$D$32,B33)</f>
        <v>0</v>
      </c>
      <c r="F33" s="46">
        <f>COUNTIF(DIPA!$F$4:$Y$32,B33)</f>
        <v>1</v>
      </c>
      <c r="G33" s="46">
        <f>COUNTIF(Kemenristekdikti!$D$4:$D$27,B33)</f>
        <v>1</v>
      </c>
      <c r="H33" s="46">
        <f>COUNTIF(Kemenristekdikti!$F$4:$Y$27,B33)</f>
        <v>0</v>
      </c>
      <c r="I33" s="46">
        <f>COUNTIF('Non Kemenristekdikti'!$D$4:$D$7,B33)</f>
        <v>0</v>
      </c>
      <c r="J33" s="46">
        <f>COUNTIF('Non Kemenristekdikti'!$F$4:$Y$7,B33)</f>
        <v>0</v>
      </c>
      <c r="K33" s="46">
        <f>COUNTIF('Luar Negeri'!$D$4:$D$7,B33)</f>
        <v>0</v>
      </c>
      <c r="L33" s="46">
        <f>COUNTIF('Luar Negeri'!$F$4:$Y$7,B33)</f>
        <v>0</v>
      </c>
    </row>
    <row r="34" spans="1:12" x14ac:dyDescent="0.25">
      <c r="A34" s="47">
        <f t="shared" si="0"/>
        <v>31</v>
      </c>
      <c r="B34" s="48" t="s">
        <v>46</v>
      </c>
      <c r="C34" s="46">
        <f>COUNTIF(Mandiri!$D$4:$D$6,B34)</f>
        <v>0</v>
      </c>
      <c r="D34" s="46">
        <f>COUNTIF(Mandiri!$F$4:$Y$6,B34)</f>
        <v>0</v>
      </c>
      <c r="E34" s="46">
        <f>COUNTIF(DIPA!$D$4:$D$32,B34)</f>
        <v>0</v>
      </c>
      <c r="F34" s="46">
        <f>COUNTIF(DIPA!$F$4:$Y$32,B34)</f>
        <v>1</v>
      </c>
      <c r="G34" s="46">
        <f>COUNTIF(Kemenristekdikti!$D$4:$D$27,B34)</f>
        <v>0</v>
      </c>
      <c r="H34" s="46">
        <f>COUNTIF(Kemenristekdikti!$F$4:$Y$27,B34)</f>
        <v>0</v>
      </c>
      <c r="I34" s="46">
        <f>COUNTIF('Non Kemenristekdikti'!$D$4:$D$7,B34)</f>
        <v>0</v>
      </c>
      <c r="J34" s="46">
        <f>COUNTIF('Non Kemenristekdikti'!$F$4:$Y$7,B34)</f>
        <v>0</v>
      </c>
      <c r="K34" s="46">
        <f>COUNTIF('Luar Negeri'!$D$4:$D$7,B34)</f>
        <v>0</v>
      </c>
      <c r="L34" s="46">
        <f>COUNTIF('Luar Negeri'!$F$4:$Y$7,B34)</f>
        <v>0</v>
      </c>
    </row>
    <row r="35" spans="1:12" x14ac:dyDescent="0.25">
      <c r="A35" s="47">
        <f t="shared" si="0"/>
        <v>32</v>
      </c>
      <c r="B35" s="48" t="s">
        <v>47</v>
      </c>
      <c r="C35" s="46">
        <f>COUNTIF(Mandiri!$D$4:$D$6,B35)</f>
        <v>0</v>
      </c>
      <c r="D35" s="46">
        <f>COUNTIF(Mandiri!$F$4:$Y$6,B35)</f>
        <v>0</v>
      </c>
      <c r="E35" s="46">
        <f>COUNTIF(DIPA!$D$4:$D$32,B35)</f>
        <v>0</v>
      </c>
      <c r="F35" s="46">
        <f>COUNTIF(DIPA!$F$4:$Y$32,B35)</f>
        <v>0</v>
      </c>
      <c r="G35" s="46">
        <f>COUNTIF(Kemenristekdikti!$D$4:$D$27,B35)</f>
        <v>0</v>
      </c>
      <c r="H35" s="46">
        <f>COUNTIF(Kemenristekdikti!$F$4:$Y$27,B35)</f>
        <v>0</v>
      </c>
      <c r="I35" s="46">
        <f>COUNTIF('Non Kemenristekdikti'!$D$4:$D$7,B35)</f>
        <v>0</v>
      </c>
      <c r="J35" s="46">
        <f>COUNTIF('Non Kemenristekdikti'!$F$4:$Y$7,B35)</f>
        <v>0</v>
      </c>
      <c r="K35" s="46">
        <f>COUNTIF('Luar Negeri'!$D$4:$D$7,B35)</f>
        <v>0</v>
      </c>
      <c r="L35" s="46">
        <f>COUNTIF('Luar Negeri'!$F$4:$Y$7,B35)</f>
        <v>0</v>
      </c>
    </row>
    <row r="36" spans="1:12" ht="30" x14ac:dyDescent="0.25">
      <c r="A36" s="47">
        <f t="shared" si="0"/>
        <v>33</v>
      </c>
      <c r="B36" s="48" t="s">
        <v>48</v>
      </c>
      <c r="C36" s="46">
        <f>COUNTIF(Mandiri!$D$4:$D$6,B36)</f>
        <v>0</v>
      </c>
      <c r="D36" s="46">
        <f>COUNTIF(Mandiri!$F$4:$Y$6,B36)</f>
        <v>0</v>
      </c>
      <c r="E36" s="46">
        <f>COUNTIF(DIPA!$D$4:$D$32,B36)</f>
        <v>0</v>
      </c>
      <c r="F36" s="46">
        <f>COUNTIF(DIPA!$F$4:$Y$32,B36)</f>
        <v>1</v>
      </c>
      <c r="G36" s="46">
        <f>COUNTIF(Kemenristekdikti!$D$4:$D$27,B36)</f>
        <v>0</v>
      </c>
      <c r="H36" s="46">
        <f>COUNTIF(Kemenristekdikti!$F$4:$Y$27,B36)</f>
        <v>0</v>
      </c>
      <c r="I36" s="46">
        <f>COUNTIF('Non Kemenristekdikti'!$D$4:$D$7,B36)</f>
        <v>0</v>
      </c>
      <c r="J36" s="46">
        <f>COUNTIF('Non Kemenristekdikti'!$F$4:$Y$7,B36)</f>
        <v>0</v>
      </c>
      <c r="K36" s="46">
        <f>COUNTIF('Luar Negeri'!$D$4:$D$7,B36)</f>
        <v>0</v>
      </c>
      <c r="L36" s="46">
        <f>COUNTIF('Luar Negeri'!$F$4:$Y$7,B36)</f>
        <v>0</v>
      </c>
    </row>
    <row r="37" spans="1:12" x14ac:dyDescent="0.25">
      <c r="A37" s="47">
        <f t="shared" si="0"/>
        <v>34</v>
      </c>
      <c r="B37" s="48" t="s">
        <v>199</v>
      </c>
      <c r="C37" s="46">
        <f>COUNTIF(Mandiri!$D$4:$D$6,B37)</f>
        <v>0</v>
      </c>
      <c r="D37" s="46">
        <f>COUNTIF(Mandiri!$F$4:$Y$6,B37)</f>
        <v>0</v>
      </c>
      <c r="E37" s="46">
        <f>COUNTIF(DIPA!$D$4:$D$32,B37)</f>
        <v>0</v>
      </c>
      <c r="F37" s="46">
        <f>COUNTIF(DIPA!$F$4:$Y$32,B37)</f>
        <v>0</v>
      </c>
      <c r="G37" s="46">
        <f>COUNTIF(Kemenristekdikti!$D$4:$D$27,B37)</f>
        <v>0</v>
      </c>
      <c r="H37" s="46">
        <f>COUNTIF(Kemenristekdikti!$F$4:$Y$27,B37)</f>
        <v>0</v>
      </c>
      <c r="I37" s="46">
        <f>COUNTIF('Non Kemenristekdikti'!$D$4:$D$7,B37)</f>
        <v>0</v>
      </c>
      <c r="J37" s="46">
        <f>COUNTIF('Non Kemenristekdikti'!$F$4:$Y$7,B37)</f>
        <v>0</v>
      </c>
      <c r="K37" s="46">
        <f>COUNTIF('Luar Negeri'!$D$4:$D$7,B37)</f>
        <v>0</v>
      </c>
      <c r="L37" s="46">
        <f>COUNTIF('Luar Negeri'!$F$4:$Y$7,B37)</f>
        <v>0</v>
      </c>
    </row>
    <row r="38" spans="1:12" x14ac:dyDescent="0.25">
      <c r="A38" s="47">
        <f t="shared" si="0"/>
        <v>35</v>
      </c>
      <c r="B38" s="48" t="s">
        <v>49</v>
      </c>
      <c r="C38" s="46">
        <f>COUNTIF(Mandiri!$D$4:$D$6,B38)</f>
        <v>0</v>
      </c>
      <c r="D38" s="46">
        <f>COUNTIF(Mandiri!$F$4:$Y$6,B38)</f>
        <v>0</v>
      </c>
      <c r="E38" s="46">
        <f>COUNTIF(DIPA!$D$4:$D$32,B38)</f>
        <v>1</v>
      </c>
      <c r="F38" s="46">
        <f>COUNTIF(DIPA!$F$4:$Y$32,B38)</f>
        <v>0</v>
      </c>
      <c r="G38" s="46">
        <f>COUNTIF(Kemenristekdikti!$D$4:$D$27,B38)</f>
        <v>0</v>
      </c>
      <c r="H38" s="46">
        <f>COUNTIF(Kemenristekdikti!$F$4:$Y$27,B38)</f>
        <v>0</v>
      </c>
      <c r="I38" s="46">
        <f>COUNTIF('Non Kemenristekdikti'!$D$4:$D$7,B38)</f>
        <v>0</v>
      </c>
      <c r="J38" s="46">
        <f>COUNTIF('Non Kemenristekdikti'!$F$4:$Y$7,B38)</f>
        <v>0</v>
      </c>
      <c r="K38" s="46">
        <f>COUNTIF('Luar Negeri'!$D$4:$D$7,B38)</f>
        <v>0</v>
      </c>
      <c r="L38" s="46">
        <f>COUNTIF('Luar Negeri'!$F$4:$Y$7,B38)</f>
        <v>0</v>
      </c>
    </row>
    <row r="39" spans="1:12" x14ac:dyDescent="0.25">
      <c r="A39" s="47">
        <f t="shared" si="0"/>
        <v>36</v>
      </c>
      <c r="B39" s="48" t="s">
        <v>50</v>
      </c>
      <c r="C39" s="46">
        <f>COUNTIF(Mandiri!$D$4:$D$6,B39)</f>
        <v>0</v>
      </c>
      <c r="D39" s="46">
        <f>COUNTIF(Mandiri!$F$4:$Y$6,B39)</f>
        <v>0</v>
      </c>
      <c r="E39" s="46">
        <f>COUNTIF(DIPA!$D$4:$D$32,B39)</f>
        <v>1</v>
      </c>
      <c r="F39" s="46">
        <f>COUNTIF(DIPA!$F$4:$Y$32,B39)</f>
        <v>1</v>
      </c>
      <c r="G39" s="46">
        <f>COUNTIF(Kemenristekdikti!$D$4:$D$27,B39)</f>
        <v>0</v>
      </c>
      <c r="H39" s="46">
        <f>COUNTIF(Kemenristekdikti!$F$4:$Y$27,B39)</f>
        <v>0</v>
      </c>
      <c r="I39" s="46">
        <f>COUNTIF('Non Kemenristekdikti'!$D$4:$D$7,B39)</f>
        <v>0</v>
      </c>
      <c r="J39" s="46">
        <f>COUNTIF('Non Kemenristekdikti'!$F$4:$Y$7,B39)</f>
        <v>0</v>
      </c>
      <c r="K39" s="46">
        <f>COUNTIF('Luar Negeri'!$D$4:$D$7,B39)</f>
        <v>0</v>
      </c>
      <c r="L39" s="46">
        <f>COUNTIF('Luar Negeri'!$F$4:$Y$7,B39)</f>
        <v>0</v>
      </c>
    </row>
    <row r="40" spans="1:12" x14ac:dyDescent="0.25">
      <c r="A40" s="47">
        <f t="shared" si="0"/>
        <v>37</v>
      </c>
      <c r="B40" s="48" t="s">
        <v>51</v>
      </c>
      <c r="C40" s="46">
        <f>COUNTIF(Mandiri!$D$4:$D$6,B40)</f>
        <v>0</v>
      </c>
      <c r="D40" s="46">
        <f>COUNTIF(Mandiri!$F$4:$Y$6,B40)</f>
        <v>0</v>
      </c>
      <c r="E40" s="46">
        <f>COUNTIF(DIPA!$D$4:$D$32,B40)</f>
        <v>0</v>
      </c>
      <c r="F40" s="46">
        <f>COUNTIF(DIPA!$F$4:$Y$32,B40)</f>
        <v>0</v>
      </c>
      <c r="G40" s="46">
        <f>COUNTIF(Kemenristekdikti!$D$4:$D$27,B40)</f>
        <v>0</v>
      </c>
      <c r="H40" s="46">
        <f>COUNTIF(Kemenristekdikti!$F$4:$Y$27,B40)</f>
        <v>1</v>
      </c>
      <c r="I40" s="46">
        <f>COUNTIF('Non Kemenristekdikti'!$D$4:$D$7,B40)</f>
        <v>0</v>
      </c>
      <c r="J40" s="46">
        <f>COUNTIF('Non Kemenristekdikti'!$F$4:$Y$7,B40)</f>
        <v>0</v>
      </c>
      <c r="K40" s="46">
        <f>COUNTIF('Luar Negeri'!$D$4:$D$7,B40)</f>
        <v>0</v>
      </c>
      <c r="L40" s="46">
        <f>COUNTIF('Luar Negeri'!$F$4:$Y$7,B40)</f>
        <v>0</v>
      </c>
    </row>
    <row r="41" spans="1:12" x14ac:dyDescent="0.25">
      <c r="A41" s="47">
        <f t="shared" si="0"/>
        <v>38</v>
      </c>
      <c r="B41" s="48" t="s">
        <v>52</v>
      </c>
      <c r="C41" s="46">
        <f>COUNTIF(Mandiri!$D$4:$D$6,B41)</f>
        <v>0</v>
      </c>
      <c r="D41" s="46">
        <f>COUNTIF(Mandiri!$F$4:$Y$6,B41)</f>
        <v>0</v>
      </c>
      <c r="E41" s="46">
        <f>COUNTIF(DIPA!$D$4:$D$32,B41)</f>
        <v>0</v>
      </c>
      <c r="F41" s="46">
        <f>COUNTIF(DIPA!$F$4:$Y$32,B41)</f>
        <v>1</v>
      </c>
      <c r="G41" s="46">
        <f>COUNTIF(Kemenristekdikti!$D$4:$D$27,B41)</f>
        <v>0</v>
      </c>
      <c r="H41" s="46">
        <f>COUNTIF(Kemenristekdikti!$F$4:$Y$27,B41)</f>
        <v>0</v>
      </c>
      <c r="I41" s="46">
        <f>COUNTIF('Non Kemenristekdikti'!$D$4:$D$7,B41)</f>
        <v>0</v>
      </c>
      <c r="J41" s="46">
        <f>COUNTIF('Non Kemenristekdikti'!$F$4:$Y$7,B41)</f>
        <v>0</v>
      </c>
      <c r="K41" s="46">
        <f>COUNTIF('Luar Negeri'!$D$4:$D$7,B41)</f>
        <v>0</v>
      </c>
      <c r="L41" s="46">
        <f>COUNTIF('Luar Negeri'!$F$4:$Y$7,B41)</f>
        <v>0</v>
      </c>
    </row>
    <row r="42" spans="1:12" x14ac:dyDescent="0.25">
      <c r="A42" s="47">
        <f t="shared" si="0"/>
        <v>39</v>
      </c>
      <c r="B42" s="48" t="s">
        <v>53</v>
      </c>
      <c r="C42" s="46">
        <f>COUNTIF(Mandiri!$D$4:$D$6,B42)</f>
        <v>0</v>
      </c>
      <c r="D42" s="46">
        <f>COUNTIF(Mandiri!$F$4:$Y$6,B42)</f>
        <v>0</v>
      </c>
      <c r="E42" s="46">
        <f>COUNTIF(DIPA!$D$4:$D$32,B42)</f>
        <v>0</v>
      </c>
      <c r="F42" s="46">
        <f>COUNTIF(DIPA!$F$4:$Y$32,B42)</f>
        <v>0</v>
      </c>
      <c r="G42" s="46">
        <f>COUNTIF(Kemenristekdikti!$D$4:$D$27,B42)</f>
        <v>0</v>
      </c>
      <c r="H42" s="46">
        <f>COUNTIF(Kemenristekdikti!$F$4:$Y$27,B42)</f>
        <v>0</v>
      </c>
      <c r="I42" s="46">
        <f>COUNTIF('Non Kemenristekdikti'!$D$4:$D$7,B42)</f>
        <v>0</v>
      </c>
      <c r="J42" s="46">
        <f>COUNTIF('Non Kemenristekdikti'!$F$4:$Y$7,B42)</f>
        <v>0</v>
      </c>
      <c r="K42" s="46">
        <f>COUNTIF('Luar Negeri'!$D$4:$D$7,B42)</f>
        <v>0</v>
      </c>
      <c r="L42" s="46">
        <f>COUNTIF('Luar Negeri'!$F$4:$Y$7,B42)</f>
        <v>0</v>
      </c>
    </row>
    <row r="43" spans="1:12" x14ac:dyDescent="0.25">
      <c r="A43" s="47">
        <f t="shared" si="0"/>
        <v>40</v>
      </c>
      <c r="B43" s="48" t="s">
        <v>54</v>
      </c>
      <c r="C43" s="46">
        <f>COUNTIF(Mandiri!$D$4:$D$6,B43)</f>
        <v>0</v>
      </c>
      <c r="D43" s="46">
        <f>COUNTIF(Mandiri!$F$4:$Y$6,B43)</f>
        <v>0</v>
      </c>
      <c r="E43" s="46">
        <f>COUNTIF(DIPA!$D$4:$D$32,B43)</f>
        <v>0</v>
      </c>
      <c r="F43" s="46">
        <f>COUNTIF(DIPA!$F$4:$Y$32,B43)</f>
        <v>0</v>
      </c>
      <c r="G43" s="46">
        <f>COUNTIF(Kemenristekdikti!$D$4:$D$27,B43)</f>
        <v>0</v>
      </c>
      <c r="H43" s="46">
        <f>COUNTIF(Kemenristekdikti!$F$4:$Y$27,B43)</f>
        <v>0</v>
      </c>
      <c r="I43" s="46">
        <f>COUNTIF('Non Kemenristekdikti'!$D$4:$D$7,B43)</f>
        <v>0</v>
      </c>
      <c r="J43" s="46">
        <f>COUNTIF('Non Kemenristekdikti'!$F$4:$Y$7,B43)</f>
        <v>0</v>
      </c>
      <c r="K43" s="46">
        <f>COUNTIF('Luar Negeri'!$D$4:$D$7,B43)</f>
        <v>0</v>
      </c>
      <c r="L43" s="46">
        <f>COUNTIF('Luar Negeri'!$F$4:$Y$7,B43)</f>
        <v>0</v>
      </c>
    </row>
    <row r="44" spans="1:12" x14ac:dyDescent="0.25">
      <c r="A44" s="47">
        <f t="shared" si="0"/>
        <v>41</v>
      </c>
      <c r="B44" s="48" t="s">
        <v>55</v>
      </c>
      <c r="C44" s="46">
        <f>COUNTIF(Mandiri!$D$4:$D$6,B44)</f>
        <v>0</v>
      </c>
      <c r="D44" s="46">
        <f>COUNTIF(Mandiri!$F$4:$Y$6,B44)</f>
        <v>0</v>
      </c>
      <c r="E44" s="46">
        <f>COUNTIF(DIPA!$D$4:$D$32,B44)</f>
        <v>0</v>
      </c>
      <c r="F44" s="46">
        <f>COUNTIF(DIPA!$F$4:$Y$32,B44)</f>
        <v>0</v>
      </c>
      <c r="G44" s="46">
        <f>COUNTIF(Kemenristekdikti!$D$4:$D$27,B44)</f>
        <v>0</v>
      </c>
      <c r="H44" s="46">
        <f>COUNTIF(Kemenristekdikti!$F$4:$Y$27,B44)</f>
        <v>0</v>
      </c>
      <c r="I44" s="46">
        <f>COUNTIF('Non Kemenristekdikti'!$D$4:$D$7,B44)</f>
        <v>0</v>
      </c>
      <c r="J44" s="46">
        <f>COUNTIF('Non Kemenristekdikti'!$F$4:$Y$7,B44)</f>
        <v>0</v>
      </c>
      <c r="K44" s="46">
        <f>COUNTIF('Luar Negeri'!$D$4:$D$7,B44)</f>
        <v>0</v>
      </c>
      <c r="L44" s="46">
        <f>COUNTIF('Luar Negeri'!$F$4:$Y$7,B44)</f>
        <v>0</v>
      </c>
    </row>
    <row r="45" spans="1:12" x14ac:dyDescent="0.25">
      <c r="A45" s="47">
        <f t="shared" si="0"/>
        <v>42</v>
      </c>
      <c r="B45" s="48" t="s">
        <v>56</v>
      </c>
      <c r="C45" s="46">
        <f>COUNTIF(Mandiri!$D$4:$D$6,B45)</f>
        <v>0</v>
      </c>
      <c r="D45" s="46">
        <f>COUNTIF(Mandiri!$F$4:$Y$6,B45)</f>
        <v>0</v>
      </c>
      <c r="E45" s="46">
        <f>COUNTIF(DIPA!$D$4:$D$32,B45)</f>
        <v>0</v>
      </c>
      <c r="F45" s="46">
        <f>COUNTIF(DIPA!$F$4:$Y$32,B45)</f>
        <v>0</v>
      </c>
      <c r="G45" s="46">
        <f>COUNTIF(Kemenristekdikti!$D$4:$D$27,B45)</f>
        <v>1</v>
      </c>
      <c r="H45" s="46">
        <f>COUNTIF(Kemenristekdikti!$F$4:$Y$27,B45)</f>
        <v>0</v>
      </c>
      <c r="I45" s="46">
        <f>COUNTIF('Non Kemenristekdikti'!$D$4:$D$7,B45)</f>
        <v>0</v>
      </c>
      <c r="J45" s="46">
        <f>COUNTIF('Non Kemenristekdikti'!$F$4:$Y$7,B45)</f>
        <v>0</v>
      </c>
      <c r="K45" s="46">
        <f>COUNTIF('Luar Negeri'!$D$4:$D$7,B45)</f>
        <v>0</v>
      </c>
      <c r="L45" s="46">
        <f>COUNTIF('Luar Negeri'!$F$4:$Y$7,B45)</f>
        <v>0</v>
      </c>
    </row>
    <row r="46" spans="1:12" ht="30" x14ac:dyDescent="0.25">
      <c r="A46" s="47">
        <f t="shared" si="0"/>
        <v>43</v>
      </c>
      <c r="B46" s="49" t="s">
        <v>57</v>
      </c>
      <c r="C46" s="46">
        <f>COUNTIF(Mandiri!$D$4:$D$6,B46)</f>
        <v>0</v>
      </c>
      <c r="D46" s="46">
        <f>COUNTIF(Mandiri!$F$4:$Y$6,B46)</f>
        <v>0</v>
      </c>
      <c r="E46" s="46">
        <f>COUNTIF(DIPA!$D$4:$D$32,B46)</f>
        <v>0</v>
      </c>
      <c r="F46" s="46">
        <f>COUNTIF(DIPA!$F$4:$Y$32,B46)</f>
        <v>0</v>
      </c>
      <c r="G46" s="46">
        <f>COUNTIF(Kemenristekdikti!$D$4:$D$27,B46)</f>
        <v>1</v>
      </c>
      <c r="H46" s="46">
        <f>COUNTIF(Kemenristekdikti!$F$4:$Y$27,B46)</f>
        <v>0</v>
      </c>
      <c r="I46" s="46">
        <f>COUNTIF('Non Kemenristekdikti'!$D$4:$D$7,B46)</f>
        <v>0</v>
      </c>
      <c r="J46" s="46">
        <f>COUNTIF('Non Kemenristekdikti'!$F$4:$Y$7,B46)</f>
        <v>0</v>
      </c>
      <c r="K46" s="46">
        <f>COUNTIF('Luar Negeri'!$D$4:$D$7,B46)</f>
        <v>0</v>
      </c>
      <c r="L46" s="46">
        <f>COUNTIF('Luar Negeri'!$F$4:$Y$7,B46)</f>
        <v>0</v>
      </c>
    </row>
    <row r="47" spans="1:12" x14ac:dyDescent="0.25">
      <c r="A47" s="47">
        <f t="shared" si="0"/>
        <v>44</v>
      </c>
      <c r="B47" s="49" t="s">
        <v>58</v>
      </c>
      <c r="C47" s="46">
        <f>COUNTIF(Mandiri!$D$4:$D$6,B47)</f>
        <v>0</v>
      </c>
      <c r="D47" s="46">
        <f>COUNTIF(Mandiri!$F$4:$Y$6,B47)</f>
        <v>0</v>
      </c>
      <c r="E47" s="46">
        <f>COUNTIF(DIPA!$D$4:$D$32,B47)</f>
        <v>1</v>
      </c>
      <c r="F47" s="46">
        <f>COUNTIF(DIPA!$F$4:$Y$32,B47)</f>
        <v>0</v>
      </c>
      <c r="G47" s="46">
        <f>COUNTIF(Kemenristekdikti!$D$4:$D$27,B47)</f>
        <v>0</v>
      </c>
      <c r="H47" s="46">
        <f>COUNTIF(Kemenristekdikti!$F$4:$Y$27,B47)</f>
        <v>0</v>
      </c>
      <c r="I47" s="46">
        <f>COUNTIF('Non Kemenristekdikti'!$D$4:$D$7,B47)</f>
        <v>0</v>
      </c>
      <c r="J47" s="46">
        <f>COUNTIF('Non Kemenristekdikti'!$F$4:$Y$7,B47)</f>
        <v>0</v>
      </c>
      <c r="K47" s="46">
        <f>COUNTIF('Luar Negeri'!$D$4:$D$7,B47)</f>
        <v>0</v>
      </c>
      <c r="L47" s="46">
        <f>COUNTIF('Luar Negeri'!$F$4:$Y$7,B47)</f>
        <v>0</v>
      </c>
    </row>
    <row r="48" spans="1:12" ht="30" x14ac:dyDescent="0.25">
      <c r="A48" s="47">
        <f t="shared" si="0"/>
        <v>45</v>
      </c>
      <c r="B48" s="48" t="s">
        <v>59</v>
      </c>
      <c r="C48" s="46">
        <f>COUNTIF(Mandiri!$D$4:$D$6,B48)</f>
        <v>0</v>
      </c>
      <c r="D48" s="46">
        <f>COUNTIF(Mandiri!$F$4:$Y$6,B48)</f>
        <v>0</v>
      </c>
      <c r="E48" s="46">
        <f>COUNTIF(DIPA!$D$4:$D$32,B48)</f>
        <v>0</v>
      </c>
      <c r="F48" s="46">
        <f>COUNTIF(DIPA!$F$4:$Y$32,B48)</f>
        <v>0</v>
      </c>
      <c r="G48" s="46">
        <f>COUNTIF(Kemenristekdikti!$D$4:$D$27,B48)</f>
        <v>1</v>
      </c>
      <c r="H48" s="46">
        <f>COUNTIF(Kemenristekdikti!$F$4:$Y$27,B48)</f>
        <v>0</v>
      </c>
      <c r="I48" s="46">
        <f>COUNTIF('Non Kemenristekdikti'!$D$4:$D$7,B48)</f>
        <v>0</v>
      </c>
      <c r="J48" s="46">
        <f>COUNTIF('Non Kemenristekdikti'!$F$4:$Y$7,B48)</f>
        <v>0</v>
      </c>
      <c r="K48" s="46">
        <f>COUNTIF('Luar Negeri'!$D$4:$D$7,B48)</f>
        <v>0</v>
      </c>
      <c r="L48" s="46">
        <f>COUNTIF('Luar Negeri'!$F$4:$Y$7,B48)</f>
        <v>0</v>
      </c>
    </row>
    <row r="49" spans="1:12" ht="30" x14ac:dyDescent="0.25">
      <c r="A49" s="47">
        <f t="shared" si="0"/>
        <v>46</v>
      </c>
      <c r="B49" s="48" t="s">
        <v>60</v>
      </c>
      <c r="C49" s="46">
        <f>COUNTIF(Mandiri!$D$4:$D$6,B49)</f>
        <v>0</v>
      </c>
      <c r="D49" s="46">
        <f>COUNTIF(Mandiri!$F$4:$Y$6,B49)</f>
        <v>0</v>
      </c>
      <c r="E49" s="46">
        <f>COUNTIF(DIPA!$D$4:$D$32,B49)</f>
        <v>0</v>
      </c>
      <c r="F49" s="46">
        <f>COUNTIF(DIPA!$F$4:$Y$32,B49)</f>
        <v>1</v>
      </c>
      <c r="G49" s="46">
        <f>COUNTIF(Kemenristekdikti!$D$4:$D$27,B49)</f>
        <v>1</v>
      </c>
      <c r="H49" s="46">
        <f>COUNTIF(Kemenristekdikti!$F$4:$Y$27,B49)</f>
        <v>1</v>
      </c>
      <c r="I49" s="46">
        <f>COUNTIF('Non Kemenristekdikti'!$D$4:$D$7,B49)</f>
        <v>0</v>
      </c>
      <c r="J49" s="46">
        <f>COUNTIF('Non Kemenristekdikti'!$F$4:$Y$7,B49)</f>
        <v>0</v>
      </c>
      <c r="K49" s="46">
        <f>COUNTIF('Luar Negeri'!$D$4:$D$7,B49)</f>
        <v>0</v>
      </c>
      <c r="L49" s="46">
        <f>COUNTIF('Luar Negeri'!$F$4:$Y$7,B49)</f>
        <v>0</v>
      </c>
    </row>
    <row r="50" spans="1:12" x14ac:dyDescent="0.25">
      <c r="A50" s="47">
        <f t="shared" si="0"/>
        <v>47</v>
      </c>
      <c r="B50" s="49" t="s">
        <v>61</v>
      </c>
      <c r="C50" s="46">
        <f>COUNTIF(Mandiri!$D$4:$D$6,B50)</f>
        <v>0</v>
      </c>
      <c r="D50" s="46">
        <f>COUNTIF(Mandiri!$F$4:$Y$6,B50)</f>
        <v>0</v>
      </c>
      <c r="E50" s="46">
        <f>COUNTIF(DIPA!$D$4:$D$32,B50)</f>
        <v>0</v>
      </c>
      <c r="F50" s="46">
        <f>COUNTIF(DIPA!$F$4:$Y$32,B50)</f>
        <v>0</v>
      </c>
      <c r="G50" s="46">
        <f>COUNTIF(Kemenristekdikti!$D$4:$D$27,B50)</f>
        <v>1</v>
      </c>
      <c r="H50" s="46">
        <f>COUNTIF(Kemenristekdikti!$F$4:$Y$27,B50)</f>
        <v>0</v>
      </c>
      <c r="I50" s="46">
        <f>COUNTIF('Non Kemenristekdikti'!$D$4:$D$7,B50)</f>
        <v>0</v>
      </c>
      <c r="J50" s="46">
        <f>COUNTIF('Non Kemenristekdikti'!$F$4:$Y$7,B50)</f>
        <v>0</v>
      </c>
      <c r="K50" s="46">
        <f>COUNTIF('Luar Negeri'!$D$4:$D$7,B50)</f>
        <v>0</v>
      </c>
      <c r="L50" s="46">
        <f>COUNTIF('Luar Negeri'!$F$4:$Y$7,B50)</f>
        <v>0</v>
      </c>
    </row>
    <row r="51" spans="1:12" x14ac:dyDescent="0.25">
      <c r="A51" s="47">
        <f t="shared" si="0"/>
        <v>48</v>
      </c>
      <c r="B51" s="48" t="s">
        <v>62</v>
      </c>
      <c r="C51" s="46">
        <f>COUNTIF(Mandiri!$D$4:$D$6,B51)</f>
        <v>0</v>
      </c>
      <c r="D51" s="46">
        <f>COUNTIF(Mandiri!$F$4:$Y$6,B51)</f>
        <v>0</v>
      </c>
      <c r="E51" s="46">
        <f>COUNTIF(DIPA!$D$4:$D$32,B51)</f>
        <v>0</v>
      </c>
      <c r="F51" s="46">
        <f>COUNTIF(DIPA!$F$4:$Y$32,B51)</f>
        <v>1</v>
      </c>
      <c r="G51" s="46">
        <f>COUNTIF(Kemenristekdikti!$D$4:$D$27,B51)</f>
        <v>1</v>
      </c>
      <c r="H51" s="46">
        <f>COUNTIF(Kemenristekdikti!$F$4:$Y$27,B51)</f>
        <v>0</v>
      </c>
      <c r="I51" s="46">
        <f>COUNTIF('Non Kemenristekdikti'!$D$4:$D$7,B51)</f>
        <v>0</v>
      </c>
      <c r="J51" s="46">
        <f>COUNTIF('Non Kemenristekdikti'!$F$4:$Y$7,B51)</f>
        <v>0</v>
      </c>
      <c r="K51" s="46">
        <f>COUNTIF('Luar Negeri'!$D$4:$D$7,B51)</f>
        <v>0</v>
      </c>
      <c r="L51" s="46">
        <f>COUNTIF('Luar Negeri'!$F$4:$Y$7,B51)</f>
        <v>0</v>
      </c>
    </row>
    <row r="52" spans="1:12" x14ac:dyDescent="0.25">
      <c r="A52" s="47">
        <f t="shared" si="0"/>
        <v>49</v>
      </c>
      <c r="B52" s="49" t="s">
        <v>63</v>
      </c>
      <c r="C52" s="46">
        <f>COUNTIF(Mandiri!$D$4:$D$6,B52)</f>
        <v>0</v>
      </c>
      <c r="D52" s="46">
        <f>COUNTIF(Mandiri!$F$4:$Y$6,B52)</f>
        <v>0</v>
      </c>
      <c r="E52" s="46">
        <f>COUNTIF(DIPA!$D$4:$D$32,B52)</f>
        <v>0</v>
      </c>
      <c r="F52" s="46">
        <f>COUNTIF(DIPA!$F$4:$Y$32,B52)</f>
        <v>0</v>
      </c>
      <c r="G52" s="46">
        <f>COUNTIF(Kemenristekdikti!$D$4:$D$27,B52)</f>
        <v>1</v>
      </c>
      <c r="H52" s="46">
        <f>COUNTIF(Kemenristekdikti!$F$4:$Y$27,B52)</f>
        <v>0</v>
      </c>
      <c r="I52" s="46">
        <f>COUNTIF('Non Kemenristekdikti'!$D$4:$D$7,B52)</f>
        <v>0</v>
      </c>
      <c r="J52" s="46">
        <f>COUNTIF('Non Kemenristekdikti'!$F$4:$Y$7,B52)</f>
        <v>0</v>
      </c>
      <c r="K52" s="46">
        <f>COUNTIF('Luar Negeri'!$D$4:$D$7,B52)</f>
        <v>0</v>
      </c>
      <c r="L52" s="46">
        <f>COUNTIF('Luar Negeri'!$F$4:$Y$7,B52)</f>
        <v>0</v>
      </c>
    </row>
    <row r="53" spans="1:12" x14ac:dyDescent="0.25">
      <c r="A53" s="47">
        <f t="shared" si="0"/>
        <v>50</v>
      </c>
      <c r="B53" s="48" t="s">
        <v>64</v>
      </c>
      <c r="C53" s="46">
        <f>COUNTIF(Mandiri!$D$4:$D$6,B53)</f>
        <v>0</v>
      </c>
      <c r="D53" s="46">
        <f>COUNTIF(Mandiri!$F$4:$Y$6,B53)</f>
        <v>0</v>
      </c>
      <c r="E53" s="46">
        <f>COUNTIF(DIPA!$D$4:$D$32,B53)</f>
        <v>0</v>
      </c>
      <c r="F53" s="46">
        <f>COUNTIF(DIPA!$F$4:$Y$32,B53)</f>
        <v>0</v>
      </c>
      <c r="G53" s="46">
        <f>COUNTIF(Kemenristekdikti!$D$4:$D$27,B53)</f>
        <v>0</v>
      </c>
      <c r="H53" s="46">
        <f>COUNTIF(Kemenristekdikti!$F$4:$Y$27,B53)</f>
        <v>0</v>
      </c>
      <c r="I53" s="46">
        <f>COUNTIF('Non Kemenristekdikti'!$D$4:$D$7,B53)</f>
        <v>0</v>
      </c>
      <c r="J53" s="46">
        <f>COUNTIF('Non Kemenristekdikti'!$F$4:$Y$7,B53)</f>
        <v>0</v>
      </c>
      <c r="K53" s="46">
        <f>COUNTIF('Luar Negeri'!$D$4:$D$7,B53)</f>
        <v>0</v>
      </c>
      <c r="L53" s="46">
        <f>COUNTIF('Luar Negeri'!$F$4:$Y$7,B53)</f>
        <v>0</v>
      </c>
    </row>
    <row r="54" spans="1:12" ht="30" x14ac:dyDescent="0.25">
      <c r="A54" s="47">
        <f t="shared" si="0"/>
        <v>51</v>
      </c>
      <c r="B54" s="48" t="s">
        <v>65</v>
      </c>
      <c r="C54" s="46">
        <f>COUNTIF(Mandiri!$D$4:$D$6,B54)</f>
        <v>0</v>
      </c>
      <c r="D54" s="46">
        <f>COUNTIF(Mandiri!$F$4:$Y$6,B54)</f>
        <v>0</v>
      </c>
      <c r="E54" s="46">
        <f>COUNTIF(DIPA!$D$4:$D$32,B54)</f>
        <v>0</v>
      </c>
      <c r="F54" s="46">
        <f>COUNTIF(DIPA!$F$4:$Y$32,B54)</f>
        <v>0</v>
      </c>
      <c r="G54" s="46">
        <f>COUNTIF(Kemenristekdikti!$D$4:$D$27,B54)</f>
        <v>0</v>
      </c>
      <c r="H54" s="46">
        <f>COUNTIF(Kemenristekdikti!$F$4:$Y$27,B54)</f>
        <v>0</v>
      </c>
      <c r="I54" s="46">
        <f>COUNTIF('Non Kemenristekdikti'!$D$4:$D$7,B54)</f>
        <v>0</v>
      </c>
      <c r="J54" s="46">
        <f>COUNTIF('Non Kemenristekdikti'!$F$4:$Y$7,B54)</f>
        <v>0</v>
      </c>
      <c r="K54" s="46">
        <f>COUNTIF('Luar Negeri'!$D$4:$D$7,B54)</f>
        <v>0</v>
      </c>
      <c r="L54" s="46">
        <f>COUNTIF('Luar Negeri'!$F$4:$Y$7,B54)</f>
        <v>0</v>
      </c>
    </row>
    <row r="55" spans="1:12" x14ac:dyDescent="0.25">
      <c r="A55" s="47">
        <f t="shared" si="0"/>
        <v>52</v>
      </c>
      <c r="B55" s="48" t="s">
        <v>66</v>
      </c>
      <c r="C55" s="46">
        <f>COUNTIF(Mandiri!$D$4:$D$6,B55)</f>
        <v>0</v>
      </c>
      <c r="D55" s="46">
        <f>COUNTIF(Mandiri!$F$4:$Y$6,B55)</f>
        <v>0</v>
      </c>
      <c r="E55" s="46">
        <f>COUNTIF(DIPA!$D$4:$D$32,B55)</f>
        <v>0</v>
      </c>
      <c r="F55" s="46">
        <f>COUNTIF(DIPA!$F$4:$Y$32,B55)</f>
        <v>1</v>
      </c>
      <c r="G55" s="46">
        <f>COUNTIF(Kemenristekdikti!$D$4:$D$27,B55)</f>
        <v>0</v>
      </c>
      <c r="H55" s="46">
        <f>COUNTIF(Kemenristekdikti!$F$4:$Y$27,B55)</f>
        <v>0</v>
      </c>
      <c r="I55" s="46">
        <f>COUNTIF('Non Kemenristekdikti'!$D$4:$D$7,B55)</f>
        <v>0</v>
      </c>
      <c r="J55" s="46">
        <f>COUNTIF('Non Kemenristekdikti'!$F$4:$Y$7,B55)</f>
        <v>0</v>
      </c>
      <c r="K55" s="46">
        <f>COUNTIF('Luar Negeri'!$D$4:$D$7,B55)</f>
        <v>0</v>
      </c>
      <c r="L55" s="46">
        <f>COUNTIF('Luar Negeri'!$F$4:$Y$7,B55)</f>
        <v>0</v>
      </c>
    </row>
    <row r="56" spans="1:12" x14ac:dyDescent="0.25">
      <c r="A56" s="47">
        <f t="shared" si="0"/>
        <v>53</v>
      </c>
      <c r="B56" s="48" t="s">
        <v>67</v>
      </c>
      <c r="C56" s="46">
        <f>COUNTIF(Mandiri!$D$4:$D$6,B56)</f>
        <v>0</v>
      </c>
      <c r="D56" s="46">
        <f>COUNTIF(Mandiri!$F$4:$Y$6,B56)</f>
        <v>0</v>
      </c>
      <c r="E56" s="46">
        <f>COUNTIF(DIPA!$D$4:$D$32,B56)</f>
        <v>0</v>
      </c>
      <c r="F56" s="46">
        <f>COUNTIF(DIPA!$F$4:$Y$32,B56)</f>
        <v>0</v>
      </c>
      <c r="G56" s="46">
        <f>COUNTIF(Kemenristekdikti!$D$4:$D$27,B56)</f>
        <v>0</v>
      </c>
      <c r="H56" s="46">
        <f>COUNTIF(Kemenristekdikti!$F$4:$Y$27,B56)</f>
        <v>0</v>
      </c>
      <c r="I56" s="46">
        <f>COUNTIF('Non Kemenristekdikti'!$D$4:$D$7,B56)</f>
        <v>0</v>
      </c>
      <c r="J56" s="46">
        <f>COUNTIF('Non Kemenristekdikti'!$F$4:$Y$7,B56)</f>
        <v>0</v>
      </c>
      <c r="K56" s="46">
        <f>COUNTIF('Luar Negeri'!$D$4:$D$7,B56)</f>
        <v>0</v>
      </c>
      <c r="L56" s="46">
        <f>COUNTIF('Luar Negeri'!$F$4:$Y$7,B56)</f>
        <v>0</v>
      </c>
    </row>
    <row r="57" spans="1:12" x14ac:dyDescent="0.25">
      <c r="A57" s="47">
        <f t="shared" si="0"/>
        <v>54</v>
      </c>
      <c r="B57" s="48" t="s">
        <v>68</v>
      </c>
      <c r="C57" s="46">
        <f>COUNTIF(Mandiri!$D$4:$D$6,B57)</f>
        <v>0</v>
      </c>
      <c r="D57" s="46">
        <f>COUNTIF(Mandiri!$F$4:$Y$6,B57)</f>
        <v>0</v>
      </c>
      <c r="E57" s="46">
        <f>COUNTIF(DIPA!$D$4:$D$32,B57)</f>
        <v>1</v>
      </c>
      <c r="F57" s="46">
        <f>COUNTIF(DIPA!$F$4:$Y$32,B57)</f>
        <v>0</v>
      </c>
      <c r="G57" s="46">
        <f>COUNTIF(Kemenristekdikti!$D$4:$D$27,B57)</f>
        <v>0</v>
      </c>
      <c r="H57" s="46">
        <f>COUNTIF(Kemenristekdikti!$F$4:$Y$27,B57)</f>
        <v>0</v>
      </c>
      <c r="I57" s="46">
        <f>COUNTIF('Non Kemenristekdikti'!$D$4:$D$7,B57)</f>
        <v>0</v>
      </c>
      <c r="J57" s="46">
        <f>COUNTIF('Non Kemenristekdikti'!$F$4:$Y$7,B57)</f>
        <v>0</v>
      </c>
      <c r="K57" s="46">
        <f>COUNTIF('Luar Negeri'!$D$4:$D$7,B57)</f>
        <v>0</v>
      </c>
      <c r="L57" s="46">
        <f>COUNTIF('Luar Negeri'!$F$4:$Y$7,B57)</f>
        <v>0</v>
      </c>
    </row>
    <row r="58" spans="1:12" x14ac:dyDescent="0.25">
      <c r="A58" s="47">
        <f t="shared" si="0"/>
        <v>55</v>
      </c>
      <c r="B58" s="48" t="s">
        <v>69</v>
      </c>
      <c r="C58" s="46">
        <f>COUNTIF(Mandiri!$D$4:$D$6,B58)</f>
        <v>0</v>
      </c>
      <c r="D58" s="46">
        <f>COUNTIF(Mandiri!$F$4:$Y$6,B58)</f>
        <v>0</v>
      </c>
      <c r="E58" s="46">
        <f>COUNTIF(DIPA!$D$4:$D$32,B58)</f>
        <v>0</v>
      </c>
      <c r="F58" s="46">
        <f>COUNTIF(DIPA!$F$4:$Y$32,B58)</f>
        <v>2</v>
      </c>
      <c r="G58" s="46">
        <f>COUNTIF(Kemenristekdikti!$D$4:$D$27,B58)</f>
        <v>0</v>
      </c>
      <c r="H58" s="46">
        <f>COUNTIF(Kemenristekdikti!$F$4:$Y$27,B58)</f>
        <v>0</v>
      </c>
      <c r="I58" s="46">
        <f>COUNTIF('Non Kemenristekdikti'!$D$4:$D$7,B58)</f>
        <v>0</v>
      </c>
      <c r="J58" s="46">
        <f>COUNTIF('Non Kemenristekdikti'!$F$4:$Y$7,B58)</f>
        <v>0</v>
      </c>
      <c r="K58" s="46">
        <f>COUNTIF('Luar Negeri'!$D$4:$D$7,B58)</f>
        <v>0</v>
      </c>
      <c r="L58" s="46">
        <f>COUNTIF('Luar Negeri'!$F$4:$Y$7,B58)</f>
        <v>0</v>
      </c>
    </row>
    <row r="59" spans="1:12" x14ac:dyDescent="0.25">
      <c r="A59" s="47">
        <f t="shared" si="0"/>
        <v>56</v>
      </c>
      <c r="B59" s="48" t="s">
        <v>70</v>
      </c>
      <c r="C59" s="46">
        <f>COUNTIF(Mandiri!$D$4:$D$6,B59)</f>
        <v>0</v>
      </c>
      <c r="D59" s="46">
        <f>COUNTIF(Mandiri!$F$4:$Y$6,B59)</f>
        <v>0</v>
      </c>
      <c r="E59" s="46">
        <f>COUNTIF(DIPA!$D$4:$D$32,B59)</f>
        <v>0</v>
      </c>
      <c r="F59" s="46">
        <f>COUNTIF(DIPA!$F$4:$Y$32,B59)</f>
        <v>1</v>
      </c>
      <c r="G59" s="46">
        <f>COUNTIF(Kemenristekdikti!$D$4:$D$27,B59)</f>
        <v>1</v>
      </c>
      <c r="H59" s="46">
        <f>COUNTIF(Kemenristekdikti!$F$4:$Y$27,B59)</f>
        <v>0</v>
      </c>
      <c r="I59" s="46">
        <f>COUNTIF('Non Kemenristekdikti'!$D$4:$D$7,B59)</f>
        <v>0</v>
      </c>
      <c r="J59" s="46">
        <f>COUNTIF('Non Kemenristekdikti'!$F$4:$Y$7,B59)</f>
        <v>0</v>
      </c>
      <c r="K59" s="46">
        <f>COUNTIF('Luar Negeri'!$D$4:$D$7,B59)</f>
        <v>0</v>
      </c>
      <c r="L59" s="46">
        <f>COUNTIF('Luar Negeri'!$F$4:$Y$7,B59)</f>
        <v>0</v>
      </c>
    </row>
    <row r="60" spans="1:12" x14ac:dyDescent="0.25">
      <c r="A60" s="47">
        <f t="shared" si="0"/>
        <v>57</v>
      </c>
      <c r="B60" s="49" t="s">
        <v>71</v>
      </c>
      <c r="C60" s="46">
        <f>COUNTIF(Mandiri!$D$4:$D$6,B60)</f>
        <v>0</v>
      </c>
      <c r="D60" s="46">
        <f>COUNTIF(Mandiri!$F$4:$Y$6,B60)</f>
        <v>0</v>
      </c>
      <c r="E60" s="46">
        <f>COUNTIF(DIPA!$D$4:$D$32,B60)</f>
        <v>0</v>
      </c>
      <c r="F60" s="46">
        <f>COUNTIF(DIPA!$F$4:$Y$32,B60)</f>
        <v>1</v>
      </c>
      <c r="G60" s="46">
        <f>COUNTIF(Kemenristekdikti!$D$4:$D$27,B60)</f>
        <v>0</v>
      </c>
      <c r="H60" s="46">
        <f>COUNTIF(Kemenristekdikti!$F$4:$Y$27,B60)</f>
        <v>0</v>
      </c>
      <c r="I60" s="46">
        <f>COUNTIF('Non Kemenristekdikti'!$D$4:$D$7,B60)</f>
        <v>0</v>
      </c>
      <c r="J60" s="46">
        <f>COUNTIF('Non Kemenristekdikti'!$F$4:$Y$7,B60)</f>
        <v>0</v>
      </c>
      <c r="K60" s="46">
        <f>COUNTIF('Luar Negeri'!$D$4:$D$7,B60)</f>
        <v>0</v>
      </c>
      <c r="L60" s="46">
        <f>COUNTIF('Luar Negeri'!$F$4:$Y$7,B60)</f>
        <v>0</v>
      </c>
    </row>
    <row r="61" spans="1:12" x14ac:dyDescent="0.25">
      <c r="A61" s="47">
        <f t="shared" si="0"/>
        <v>58</v>
      </c>
      <c r="B61" s="48" t="s">
        <v>72</v>
      </c>
      <c r="C61" s="46">
        <f>COUNTIF(Mandiri!$D$4:$D$6,B61)</f>
        <v>0</v>
      </c>
      <c r="D61" s="46">
        <f>COUNTIF(Mandiri!$F$4:$Y$6,B61)</f>
        <v>0</v>
      </c>
      <c r="E61" s="46">
        <f>COUNTIF(DIPA!$D$4:$D$32,B61)</f>
        <v>0</v>
      </c>
      <c r="F61" s="46">
        <f>COUNTIF(DIPA!$F$4:$Y$32,B61)</f>
        <v>0</v>
      </c>
      <c r="G61" s="46">
        <f>COUNTIF(Kemenristekdikti!$D$4:$D$27,B61)</f>
        <v>0</v>
      </c>
      <c r="H61" s="46">
        <f>COUNTIF(Kemenristekdikti!$F$4:$Y$27,B61)</f>
        <v>0</v>
      </c>
      <c r="I61" s="46">
        <f>COUNTIF('Non Kemenristekdikti'!$D$4:$D$7,B61)</f>
        <v>0</v>
      </c>
      <c r="J61" s="46">
        <f>COUNTIF('Non Kemenristekdikti'!$F$4:$Y$7,B61)</f>
        <v>0</v>
      </c>
      <c r="K61" s="46">
        <f>COUNTIF('Luar Negeri'!$D$4:$D$7,B61)</f>
        <v>0</v>
      </c>
      <c r="L61" s="46">
        <f>COUNTIF('Luar Negeri'!$F$4:$Y$7,B61)</f>
        <v>0</v>
      </c>
    </row>
    <row r="62" spans="1:12" x14ac:dyDescent="0.25">
      <c r="A62" s="47">
        <f t="shared" si="0"/>
        <v>59</v>
      </c>
      <c r="B62" s="48" t="s">
        <v>200</v>
      </c>
      <c r="C62" s="46">
        <f>COUNTIF(Mandiri!$D$4:$D$6,B62)</f>
        <v>0</v>
      </c>
      <c r="D62" s="46">
        <f>COUNTIF(Mandiri!$F$4:$Y$6,B62)</f>
        <v>0</v>
      </c>
      <c r="E62" s="46">
        <f>COUNTIF(DIPA!$D$4:$D$32,B62)</f>
        <v>0</v>
      </c>
      <c r="F62" s="46">
        <f>COUNTIF(DIPA!$F$4:$Y$32,B62)</f>
        <v>0</v>
      </c>
      <c r="G62" s="46">
        <f>COUNTIF(Kemenristekdikti!$D$4:$D$27,B62)</f>
        <v>0</v>
      </c>
      <c r="H62" s="46">
        <f>COUNTIF(Kemenristekdikti!$F$4:$Y$27,B62)</f>
        <v>0</v>
      </c>
      <c r="I62" s="46">
        <f>COUNTIF('Non Kemenristekdikti'!$D$4:$D$7,B62)</f>
        <v>0</v>
      </c>
      <c r="J62" s="46">
        <f>COUNTIF('Non Kemenristekdikti'!$F$4:$Y$7,B62)</f>
        <v>0</v>
      </c>
      <c r="K62" s="46">
        <f>COUNTIF('Luar Negeri'!$D$4:$D$7,B62)</f>
        <v>0</v>
      </c>
      <c r="L62" s="46">
        <f>COUNTIF('Luar Negeri'!$F$4:$Y$7,B62)</f>
        <v>0</v>
      </c>
    </row>
    <row r="63" spans="1:12" x14ac:dyDescent="0.25">
      <c r="A63" s="47">
        <f t="shared" si="0"/>
        <v>60</v>
      </c>
      <c r="B63" s="48" t="s">
        <v>73</v>
      </c>
      <c r="C63" s="46">
        <f>COUNTIF(Mandiri!$D$4:$D$6,B63)</f>
        <v>0</v>
      </c>
      <c r="D63" s="46">
        <f>COUNTIF(Mandiri!$F$4:$Y$6,B63)</f>
        <v>0</v>
      </c>
      <c r="E63" s="46">
        <f>COUNTIF(DIPA!$D$4:$D$32,B63)</f>
        <v>0</v>
      </c>
      <c r="F63" s="46">
        <f>COUNTIF(DIPA!$F$4:$Y$32,B63)</f>
        <v>2</v>
      </c>
      <c r="G63" s="46">
        <f>COUNTIF(Kemenristekdikti!$D$4:$D$27,B63)</f>
        <v>0</v>
      </c>
      <c r="H63" s="46">
        <f>COUNTIF(Kemenristekdikti!$F$4:$Y$27,B63)</f>
        <v>0</v>
      </c>
      <c r="I63" s="46">
        <f>COUNTIF('Non Kemenristekdikti'!$D$4:$D$7,B63)</f>
        <v>0</v>
      </c>
      <c r="J63" s="46">
        <f>COUNTIF('Non Kemenristekdikti'!$F$4:$Y$7,B63)</f>
        <v>0</v>
      </c>
      <c r="K63" s="46">
        <f>COUNTIF('Luar Negeri'!$D$4:$D$7,B63)</f>
        <v>0</v>
      </c>
      <c r="L63" s="46">
        <f>COUNTIF('Luar Negeri'!$F$4:$Y$7,B63)</f>
        <v>0</v>
      </c>
    </row>
    <row r="64" spans="1:12" x14ac:dyDescent="0.25">
      <c r="A64" s="47">
        <f t="shared" si="0"/>
        <v>61</v>
      </c>
      <c r="B64" s="48" t="s">
        <v>74</v>
      </c>
      <c r="C64" s="46">
        <f>COUNTIF(Mandiri!$D$4:$D$6,B64)</f>
        <v>0</v>
      </c>
      <c r="D64" s="46">
        <f>COUNTIF(Mandiri!$F$4:$Y$6,B64)</f>
        <v>0</v>
      </c>
      <c r="E64" s="46">
        <f>COUNTIF(DIPA!$D$4:$D$32,B64)</f>
        <v>0</v>
      </c>
      <c r="F64" s="46">
        <f>COUNTIF(DIPA!$F$4:$Y$32,B64)</f>
        <v>1</v>
      </c>
      <c r="G64" s="46">
        <f>COUNTIF(Kemenristekdikti!$D$4:$D$27,B64)</f>
        <v>0</v>
      </c>
      <c r="H64" s="46">
        <f>COUNTIF(Kemenristekdikti!$F$4:$Y$27,B64)</f>
        <v>0</v>
      </c>
      <c r="I64" s="46">
        <f>COUNTIF('Non Kemenristekdikti'!$D$4:$D$7,B64)</f>
        <v>0</v>
      </c>
      <c r="J64" s="46">
        <f>COUNTIF('Non Kemenristekdikti'!$F$4:$Y$7,B64)</f>
        <v>0</v>
      </c>
      <c r="K64" s="46">
        <f>COUNTIF('Luar Negeri'!$D$4:$D$7,B64)</f>
        <v>0</v>
      </c>
      <c r="L64" s="46">
        <f>COUNTIF('Luar Negeri'!$F$4:$Y$7,B64)</f>
        <v>0</v>
      </c>
    </row>
    <row r="65" spans="1:12" x14ac:dyDescent="0.25">
      <c r="A65" s="47">
        <f t="shared" si="0"/>
        <v>62</v>
      </c>
      <c r="B65" s="48" t="s">
        <v>75</v>
      </c>
      <c r="C65" s="46">
        <f>COUNTIF(Mandiri!$D$4:$D$6,B65)</f>
        <v>0</v>
      </c>
      <c r="D65" s="46">
        <f>COUNTIF(Mandiri!$F$4:$Y$6,B65)</f>
        <v>0</v>
      </c>
      <c r="E65" s="46">
        <f>COUNTIF(DIPA!$D$4:$D$32,B65)</f>
        <v>0</v>
      </c>
      <c r="F65" s="46">
        <f>COUNTIF(DIPA!$F$4:$Y$32,B65)</f>
        <v>1</v>
      </c>
      <c r="G65" s="46">
        <f>COUNTIF(Kemenristekdikti!$D$4:$D$27,B65)</f>
        <v>0</v>
      </c>
      <c r="H65" s="46">
        <f>COUNTIF(Kemenristekdikti!$F$4:$Y$27,B65)</f>
        <v>0</v>
      </c>
      <c r="I65" s="46">
        <f>COUNTIF('Non Kemenristekdikti'!$D$4:$D$7,B65)</f>
        <v>0</v>
      </c>
      <c r="J65" s="46">
        <f>COUNTIF('Non Kemenristekdikti'!$F$4:$Y$7,B65)</f>
        <v>0</v>
      </c>
      <c r="K65" s="46">
        <f>COUNTIF('Luar Negeri'!$D$4:$D$7,B65)</f>
        <v>0</v>
      </c>
      <c r="L65" s="46">
        <f>COUNTIF('Luar Negeri'!$F$4:$Y$7,B65)</f>
        <v>0</v>
      </c>
    </row>
    <row r="66" spans="1:12" x14ac:dyDescent="0.25">
      <c r="A66" s="47">
        <f t="shared" si="0"/>
        <v>63</v>
      </c>
      <c r="B66" s="49" t="s">
        <v>76</v>
      </c>
      <c r="C66" s="46">
        <f>COUNTIF(Mandiri!$D$4:$D$6,B66)</f>
        <v>0</v>
      </c>
      <c r="D66" s="46">
        <f>COUNTIF(Mandiri!$F$4:$Y$6,B66)</f>
        <v>0</v>
      </c>
      <c r="E66" s="46">
        <f>COUNTIF(DIPA!$D$4:$D$32,B66)</f>
        <v>0</v>
      </c>
      <c r="F66" s="46">
        <f>COUNTIF(DIPA!$F$4:$Y$32,B66)</f>
        <v>0</v>
      </c>
      <c r="G66" s="46">
        <f>COUNTIF(Kemenristekdikti!$D$4:$D$27,B66)</f>
        <v>1</v>
      </c>
      <c r="H66" s="46">
        <f>COUNTIF(Kemenristekdikti!$F$4:$Y$27,B66)</f>
        <v>0</v>
      </c>
      <c r="I66" s="46">
        <f>COUNTIF('Non Kemenristekdikti'!$D$4:$D$7,B66)</f>
        <v>0</v>
      </c>
      <c r="J66" s="46">
        <f>COUNTIF('Non Kemenristekdikti'!$F$4:$Y$7,B66)</f>
        <v>0</v>
      </c>
      <c r="K66" s="46">
        <f>COUNTIF('Luar Negeri'!$D$4:$D$7,B66)</f>
        <v>0</v>
      </c>
      <c r="L66" s="46">
        <f>COUNTIF('Luar Negeri'!$F$4:$Y$7,B66)</f>
        <v>0</v>
      </c>
    </row>
    <row r="67" spans="1:12" x14ac:dyDescent="0.25">
      <c r="A67" s="47">
        <f t="shared" si="0"/>
        <v>64</v>
      </c>
      <c r="B67" s="48" t="s">
        <v>77</v>
      </c>
      <c r="C67" s="46">
        <f>COUNTIF(Mandiri!$D$4:$D$6,B67)</f>
        <v>0</v>
      </c>
      <c r="D67" s="46">
        <f>COUNTIF(Mandiri!$F$4:$Y$6,B67)</f>
        <v>0</v>
      </c>
      <c r="E67" s="46">
        <f>COUNTIF(DIPA!$D$4:$D$32,B67)</f>
        <v>0</v>
      </c>
      <c r="F67" s="46">
        <f>COUNTIF(DIPA!$F$4:$Y$32,B67)</f>
        <v>1</v>
      </c>
      <c r="G67" s="46">
        <f>COUNTIF(Kemenristekdikti!$D$4:$D$27,B67)</f>
        <v>0</v>
      </c>
      <c r="H67" s="46">
        <f>COUNTIF(Kemenristekdikti!$F$4:$Y$27,B67)</f>
        <v>0</v>
      </c>
      <c r="I67" s="46">
        <f>COUNTIF('Non Kemenristekdikti'!$D$4:$D$7,B67)</f>
        <v>0</v>
      </c>
      <c r="J67" s="46">
        <f>COUNTIF('Non Kemenristekdikti'!$F$4:$Y$7,B67)</f>
        <v>0</v>
      </c>
      <c r="K67" s="46">
        <f>COUNTIF('Luar Negeri'!$D$4:$D$7,B67)</f>
        <v>0</v>
      </c>
      <c r="L67" s="46">
        <f>COUNTIF('Luar Negeri'!$F$4:$Y$7,B67)</f>
        <v>0</v>
      </c>
    </row>
    <row r="68" spans="1:12" x14ac:dyDescent="0.25">
      <c r="A68" s="47">
        <f t="shared" si="0"/>
        <v>65</v>
      </c>
      <c r="B68" s="48" t="s">
        <v>78</v>
      </c>
      <c r="C68" s="46">
        <f>COUNTIF(Mandiri!$D$4:$D$6,B68)</f>
        <v>0</v>
      </c>
      <c r="D68" s="46">
        <f>COUNTIF(Mandiri!$F$4:$Y$6,B68)</f>
        <v>0</v>
      </c>
      <c r="E68" s="46">
        <f>COUNTIF(DIPA!$D$4:$D$32,B68)</f>
        <v>0</v>
      </c>
      <c r="F68" s="46">
        <f>COUNTIF(DIPA!$F$4:$Y$32,B68)</f>
        <v>1</v>
      </c>
      <c r="G68" s="46">
        <f>COUNTIF(Kemenristekdikti!$D$4:$D$27,B68)</f>
        <v>0</v>
      </c>
      <c r="H68" s="46">
        <f>COUNTIF(Kemenristekdikti!$F$4:$Y$27,B68)</f>
        <v>1</v>
      </c>
      <c r="I68" s="46">
        <f>COUNTIF('Non Kemenristekdikti'!$D$4:$D$7,B68)</f>
        <v>0</v>
      </c>
      <c r="J68" s="46">
        <f>COUNTIF('Non Kemenristekdikti'!$F$4:$Y$7,B68)</f>
        <v>0</v>
      </c>
      <c r="K68" s="46">
        <f>COUNTIF('Luar Negeri'!$D$4:$D$7,B68)</f>
        <v>0</v>
      </c>
      <c r="L68" s="46">
        <f>COUNTIF('Luar Negeri'!$F$4:$Y$7,B68)</f>
        <v>0</v>
      </c>
    </row>
    <row r="69" spans="1:12" x14ac:dyDescent="0.25">
      <c r="A69" s="47">
        <f t="shared" ref="A69:A132" si="1">A68+1</f>
        <v>66</v>
      </c>
      <c r="B69" s="48" t="s">
        <v>79</v>
      </c>
      <c r="C69" s="46">
        <f>COUNTIF(Mandiri!$D$4:$D$6,B69)</f>
        <v>0</v>
      </c>
      <c r="D69" s="46">
        <f>COUNTIF(Mandiri!$F$4:$Y$6,B69)</f>
        <v>0</v>
      </c>
      <c r="E69" s="46">
        <f>COUNTIF(DIPA!$D$4:$D$32,B69)</f>
        <v>0</v>
      </c>
      <c r="F69" s="46">
        <f>COUNTIF(DIPA!$F$4:$Y$32,B69)</f>
        <v>2</v>
      </c>
      <c r="G69" s="46">
        <f>COUNTIF(Kemenristekdikti!$D$4:$D$27,B69)</f>
        <v>1</v>
      </c>
      <c r="H69" s="46">
        <f>COUNTIF(Kemenristekdikti!$F$4:$Y$27,B69)</f>
        <v>0</v>
      </c>
      <c r="I69" s="46">
        <f>COUNTIF('Non Kemenristekdikti'!$D$4:$D$7,B69)</f>
        <v>0</v>
      </c>
      <c r="J69" s="46">
        <f>COUNTIF('Non Kemenristekdikti'!$F$4:$Y$7,B69)</f>
        <v>0</v>
      </c>
      <c r="K69" s="46">
        <f>COUNTIF('Luar Negeri'!$D$4:$D$7,B69)</f>
        <v>0</v>
      </c>
      <c r="L69" s="46">
        <f>COUNTIF('Luar Negeri'!$F$4:$Y$7,B69)</f>
        <v>0</v>
      </c>
    </row>
    <row r="70" spans="1:12" x14ac:dyDescent="0.25">
      <c r="A70" s="47">
        <f t="shared" si="1"/>
        <v>67</v>
      </c>
      <c r="B70" s="48" t="s">
        <v>80</v>
      </c>
      <c r="C70" s="46">
        <f>COUNTIF(Mandiri!$D$4:$D$6,B70)</f>
        <v>0</v>
      </c>
      <c r="D70" s="46">
        <f>COUNTIF(Mandiri!$F$4:$Y$6,B70)</f>
        <v>0</v>
      </c>
      <c r="E70" s="46">
        <f>COUNTIF(DIPA!$D$4:$D$32,B70)</f>
        <v>0</v>
      </c>
      <c r="F70" s="46">
        <f>COUNTIF(DIPA!$F$4:$Y$32,B70)</f>
        <v>1</v>
      </c>
      <c r="G70" s="46">
        <f>COUNTIF(Kemenristekdikti!$D$4:$D$27,B70)</f>
        <v>0</v>
      </c>
      <c r="H70" s="46">
        <f>COUNTIF(Kemenristekdikti!$F$4:$Y$27,B70)</f>
        <v>0</v>
      </c>
      <c r="I70" s="46">
        <f>COUNTIF('Non Kemenristekdikti'!$D$4:$D$7,B70)</f>
        <v>0</v>
      </c>
      <c r="J70" s="46">
        <f>COUNTIF('Non Kemenristekdikti'!$F$4:$Y$7,B70)</f>
        <v>0</v>
      </c>
      <c r="K70" s="46">
        <f>COUNTIF('Luar Negeri'!$D$4:$D$7,B70)</f>
        <v>0</v>
      </c>
      <c r="L70" s="46">
        <f>COUNTIF('Luar Negeri'!$F$4:$Y$7,B70)</f>
        <v>0</v>
      </c>
    </row>
    <row r="71" spans="1:12" x14ac:dyDescent="0.25">
      <c r="A71" s="47">
        <f t="shared" si="1"/>
        <v>68</v>
      </c>
      <c r="B71" s="49" t="s">
        <v>81</v>
      </c>
      <c r="C71" s="46">
        <f>COUNTIF(Mandiri!$D$4:$D$6,B71)</f>
        <v>0</v>
      </c>
      <c r="D71" s="46">
        <f>COUNTIF(Mandiri!$F$4:$Y$6,B71)</f>
        <v>0</v>
      </c>
      <c r="E71" s="46">
        <f>COUNTIF(DIPA!$D$4:$D$32,B71)</f>
        <v>0</v>
      </c>
      <c r="F71" s="46">
        <f>COUNTIF(DIPA!$F$4:$Y$32,B71)</f>
        <v>1</v>
      </c>
      <c r="G71" s="46">
        <f>COUNTIF(Kemenristekdikti!$D$4:$D$27,B71)</f>
        <v>0</v>
      </c>
      <c r="H71" s="46">
        <f>COUNTIF(Kemenristekdikti!$F$4:$Y$27,B71)</f>
        <v>0</v>
      </c>
      <c r="I71" s="46">
        <f>COUNTIF('Non Kemenristekdikti'!$D$4:$D$7,B71)</f>
        <v>0</v>
      </c>
      <c r="J71" s="46">
        <f>COUNTIF('Non Kemenristekdikti'!$F$4:$Y$7,B71)</f>
        <v>0</v>
      </c>
      <c r="K71" s="46">
        <f>COUNTIF('Luar Negeri'!$D$4:$D$7,B71)</f>
        <v>0</v>
      </c>
      <c r="L71" s="46">
        <f>COUNTIF('Luar Negeri'!$F$4:$Y$7,B71)</f>
        <v>0</v>
      </c>
    </row>
    <row r="72" spans="1:12" x14ac:dyDescent="0.25">
      <c r="A72" s="47">
        <f t="shared" si="1"/>
        <v>69</v>
      </c>
      <c r="B72" s="48" t="s">
        <v>82</v>
      </c>
      <c r="C72" s="46">
        <f>COUNTIF(Mandiri!$D$4:$D$6,B72)</f>
        <v>0</v>
      </c>
      <c r="D72" s="46">
        <f>COUNTIF(Mandiri!$F$4:$Y$6,B72)</f>
        <v>0</v>
      </c>
      <c r="E72" s="46">
        <f>COUNTIF(DIPA!$D$4:$D$32,B72)</f>
        <v>1</v>
      </c>
      <c r="F72" s="46">
        <f>COUNTIF(DIPA!$F$4:$Y$32,B72)</f>
        <v>0</v>
      </c>
      <c r="G72" s="46">
        <f>COUNTIF(Kemenristekdikti!$D$4:$D$27,B72)</f>
        <v>0</v>
      </c>
      <c r="H72" s="46">
        <f>COUNTIF(Kemenristekdikti!$F$4:$Y$27,B72)</f>
        <v>0</v>
      </c>
      <c r="I72" s="46">
        <f>COUNTIF('Non Kemenristekdikti'!$D$4:$D$7,B72)</f>
        <v>0</v>
      </c>
      <c r="J72" s="46">
        <f>COUNTIF('Non Kemenristekdikti'!$F$4:$Y$7,B72)</f>
        <v>0</v>
      </c>
      <c r="K72" s="46">
        <f>COUNTIF('Luar Negeri'!$D$4:$D$7,B72)</f>
        <v>0</v>
      </c>
      <c r="L72" s="46">
        <f>COUNTIF('Luar Negeri'!$F$4:$Y$7,B72)</f>
        <v>0</v>
      </c>
    </row>
    <row r="73" spans="1:12" x14ac:dyDescent="0.25">
      <c r="A73" s="47">
        <f t="shared" si="1"/>
        <v>70</v>
      </c>
      <c r="B73" s="48" t="s">
        <v>83</v>
      </c>
      <c r="C73" s="46">
        <f>COUNTIF(Mandiri!$D$4:$D$6,B73)</f>
        <v>0</v>
      </c>
      <c r="D73" s="46">
        <f>COUNTIF(Mandiri!$F$4:$Y$6,B73)</f>
        <v>0</v>
      </c>
      <c r="E73" s="46">
        <f>COUNTIF(DIPA!$D$4:$D$32,B73)</f>
        <v>0</v>
      </c>
      <c r="F73" s="46">
        <f>COUNTIF(DIPA!$F$4:$Y$32,B73)</f>
        <v>0</v>
      </c>
      <c r="G73" s="46">
        <f>COUNTIF(Kemenristekdikti!$D$4:$D$27,B73)</f>
        <v>0</v>
      </c>
      <c r="H73" s="46">
        <f>COUNTIF(Kemenristekdikti!$F$4:$Y$27,B73)</f>
        <v>0</v>
      </c>
      <c r="I73" s="46">
        <f>COUNTIF('Non Kemenristekdikti'!$D$4:$D$7,B73)</f>
        <v>0</v>
      </c>
      <c r="J73" s="46">
        <f>COUNTIF('Non Kemenristekdikti'!$F$4:$Y$7,B73)</f>
        <v>0</v>
      </c>
      <c r="K73" s="46">
        <f>COUNTIF('Luar Negeri'!$D$4:$D$7,B73)</f>
        <v>0</v>
      </c>
      <c r="L73" s="46">
        <f>COUNTIF('Luar Negeri'!$F$4:$Y$7,B73)</f>
        <v>0</v>
      </c>
    </row>
    <row r="74" spans="1:12" x14ac:dyDescent="0.25">
      <c r="A74" s="47">
        <f t="shared" si="1"/>
        <v>71</v>
      </c>
      <c r="B74" s="48" t="s">
        <v>84</v>
      </c>
      <c r="C74" s="46">
        <f>COUNTIF(Mandiri!$D$4:$D$6,B74)</f>
        <v>0</v>
      </c>
      <c r="D74" s="46">
        <f>COUNTIF(Mandiri!$F$4:$Y$6,B74)</f>
        <v>0</v>
      </c>
      <c r="E74" s="46">
        <f>COUNTIF(DIPA!$D$4:$D$32,B74)</f>
        <v>0</v>
      </c>
      <c r="F74" s="46">
        <f>COUNTIF(DIPA!$F$4:$Y$32,B74)</f>
        <v>2</v>
      </c>
      <c r="G74" s="46">
        <f>COUNTIF(Kemenristekdikti!$D$4:$D$27,B74)</f>
        <v>0</v>
      </c>
      <c r="H74" s="46">
        <f>COUNTIF(Kemenristekdikti!$F$4:$Y$27,B74)</f>
        <v>0</v>
      </c>
      <c r="I74" s="46">
        <f>COUNTIF('Non Kemenristekdikti'!$D$4:$D$7,B74)</f>
        <v>0</v>
      </c>
      <c r="J74" s="46">
        <f>COUNTIF('Non Kemenristekdikti'!$F$4:$Y$7,B74)</f>
        <v>0</v>
      </c>
      <c r="K74" s="46">
        <f>COUNTIF('Luar Negeri'!$D$4:$D$7,B74)</f>
        <v>0</v>
      </c>
      <c r="L74" s="46">
        <f>COUNTIF('Luar Negeri'!$F$4:$Y$7,B74)</f>
        <v>0</v>
      </c>
    </row>
    <row r="75" spans="1:12" x14ac:dyDescent="0.25">
      <c r="A75" s="47">
        <f t="shared" si="1"/>
        <v>72</v>
      </c>
      <c r="B75" s="48" t="s">
        <v>85</v>
      </c>
      <c r="C75" s="46">
        <f>COUNTIF(Mandiri!$D$4:$D$6,B75)</f>
        <v>0</v>
      </c>
      <c r="D75" s="46">
        <f>COUNTIF(Mandiri!$F$4:$Y$6,B75)</f>
        <v>0</v>
      </c>
      <c r="E75" s="46">
        <f>COUNTIF(DIPA!$D$4:$D$32,B75)</f>
        <v>0</v>
      </c>
      <c r="F75" s="46">
        <f>COUNTIF(DIPA!$F$4:$Y$32,B75)</f>
        <v>1</v>
      </c>
      <c r="G75" s="46">
        <f>COUNTIF(Kemenristekdikti!$D$4:$D$27,B75)</f>
        <v>0</v>
      </c>
      <c r="H75" s="46">
        <f>COUNTIF(Kemenristekdikti!$F$4:$Y$27,B75)</f>
        <v>0</v>
      </c>
      <c r="I75" s="46">
        <f>COUNTIF('Non Kemenristekdikti'!$D$4:$D$7,B75)</f>
        <v>0</v>
      </c>
      <c r="J75" s="46">
        <f>COUNTIF('Non Kemenristekdikti'!$F$4:$Y$7,B75)</f>
        <v>0</v>
      </c>
      <c r="K75" s="46">
        <f>COUNTIF('Luar Negeri'!$D$4:$D$7,B75)</f>
        <v>0</v>
      </c>
      <c r="L75" s="46">
        <f>COUNTIF('Luar Negeri'!$F$4:$Y$7,B75)</f>
        <v>0</v>
      </c>
    </row>
    <row r="76" spans="1:12" x14ac:dyDescent="0.25">
      <c r="A76" s="47">
        <f t="shared" si="1"/>
        <v>73</v>
      </c>
      <c r="B76" s="48" t="s">
        <v>86</v>
      </c>
      <c r="C76" s="46">
        <f>COUNTIF(Mandiri!$D$4:$D$6,B76)</f>
        <v>0</v>
      </c>
      <c r="D76" s="46">
        <f>COUNTIF(Mandiri!$F$4:$Y$6,B76)</f>
        <v>0</v>
      </c>
      <c r="E76" s="46">
        <f>COUNTIF(DIPA!$D$4:$D$32,B76)</f>
        <v>0</v>
      </c>
      <c r="F76" s="46">
        <f>COUNTIF(DIPA!$F$4:$Y$32,B76)</f>
        <v>0</v>
      </c>
      <c r="G76" s="46">
        <f>COUNTIF(Kemenristekdikti!$D$4:$D$27,B76)</f>
        <v>0</v>
      </c>
      <c r="H76" s="46">
        <f>COUNTIF(Kemenristekdikti!$F$4:$Y$27,B76)</f>
        <v>0</v>
      </c>
      <c r="I76" s="46">
        <f>COUNTIF('Non Kemenristekdikti'!$D$4:$D$7,B76)</f>
        <v>0</v>
      </c>
      <c r="J76" s="46">
        <f>COUNTIF('Non Kemenristekdikti'!$F$4:$Y$7,B76)</f>
        <v>0</v>
      </c>
      <c r="K76" s="46">
        <f>COUNTIF('Luar Negeri'!$D$4:$D$7,B76)</f>
        <v>0</v>
      </c>
      <c r="L76" s="46">
        <f>COUNTIF('Luar Negeri'!$F$4:$Y$7,B76)</f>
        <v>0</v>
      </c>
    </row>
    <row r="77" spans="1:12" x14ac:dyDescent="0.25">
      <c r="A77" s="47">
        <f t="shared" si="1"/>
        <v>74</v>
      </c>
      <c r="B77" s="49" t="s">
        <v>87</v>
      </c>
      <c r="C77" s="46">
        <f>COUNTIF(Mandiri!$D$4:$D$6,B77)</f>
        <v>0</v>
      </c>
      <c r="D77" s="46">
        <f>COUNTIF(Mandiri!$F$4:$Y$6,B77)</f>
        <v>0</v>
      </c>
      <c r="E77" s="46">
        <f>COUNTIF(DIPA!$D$4:$D$32,B77)</f>
        <v>0</v>
      </c>
      <c r="F77" s="46">
        <f>COUNTIF(DIPA!$F$4:$Y$32,B77)</f>
        <v>1</v>
      </c>
      <c r="G77" s="46">
        <f>COUNTIF(Kemenristekdikti!$D$4:$D$27,B77)</f>
        <v>0</v>
      </c>
      <c r="H77" s="46">
        <f>COUNTIF(Kemenristekdikti!$F$4:$Y$27,B77)</f>
        <v>0</v>
      </c>
      <c r="I77" s="46">
        <f>COUNTIF('Non Kemenristekdikti'!$D$4:$D$7,B77)</f>
        <v>0</v>
      </c>
      <c r="J77" s="46">
        <f>COUNTIF('Non Kemenristekdikti'!$F$4:$Y$7,B77)</f>
        <v>0</v>
      </c>
      <c r="K77" s="46">
        <f>COUNTIF('Luar Negeri'!$D$4:$D$7,B77)</f>
        <v>0</v>
      </c>
      <c r="L77" s="46">
        <f>COUNTIF('Luar Negeri'!$F$4:$Y$7,B77)</f>
        <v>0</v>
      </c>
    </row>
    <row r="78" spans="1:12" x14ac:dyDescent="0.25">
      <c r="A78" s="47">
        <f t="shared" si="1"/>
        <v>75</v>
      </c>
      <c r="B78" s="48" t="s">
        <v>201</v>
      </c>
      <c r="C78" s="46">
        <f>COUNTIF(Mandiri!$D$4:$D$6,B78)</f>
        <v>0</v>
      </c>
      <c r="D78" s="46">
        <f>COUNTIF(Mandiri!$F$4:$Y$6,B78)</f>
        <v>0</v>
      </c>
      <c r="E78" s="46">
        <f>COUNTIF(DIPA!$D$4:$D$32,B78)</f>
        <v>0</v>
      </c>
      <c r="F78" s="46">
        <f>COUNTIF(DIPA!$F$4:$Y$32,B78)</f>
        <v>0</v>
      </c>
      <c r="G78" s="46">
        <f>COUNTIF(Kemenristekdikti!$D$4:$D$27,B78)</f>
        <v>0</v>
      </c>
      <c r="H78" s="46">
        <f>COUNTIF(Kemenristekdikti!$F$4:$Y$27,B78)</f>
        <v>0</v>
      </c>
      <c r="I78" s="46">
        <f>COUNTIF('Non Kemenristekdikti'!$D$4:$D$7,B78)</f>
        <v>0</v>
      </c>
      <c r="J78" s="46">
        <f>COUNTIF('Non Kemenristekdikti'!$F$4:$Y$7,B78)</f>
        <v>0</v>
      </c>
      <c r="K78" s="46">
        <f>COUNTIF('Luar Negeri'!$D$4:$D$7,B78)</f>
        <v>0</v>
      </c>
      <c r="L78" s="46">
        <f>COUNTIF('Luar Negeri'!$F$4:$Y$7,B78)</f>
        <v>0</v>
      </c>
    </row>
    <row r="79" spans="1:12" x14ac:dyDescent="0.25">
      <c r="A79" s="47">
        <f t="shared" si="1"/>
        <v>76</v>
      </c>
      <c r="B79" s="48" t="s">
        <v>88</v>
      </c>
      <c r="C79" s="46">
        <f>COUNTIF(Mandiri!$D$4:$D$6,B79)</f>
        <v>0</v>
      </c>
      <c r="D79" s="46">
        <f>COUNTIF(Mandiri!$F$4:$Y$6,B79)</f>
        <v>0</v>
      </c>
      <c r="E79" s="46">
        <f>COUNTIF(DIPA!$D$4:$D$32,B79)</f>
        <v>0</v>
      </c>
      <c r="F79" s="46">
        <f>COUNTIF(DIPA!$F$4:$Y$32,B79)</f>
        <v>1</v>
      </c>
      <c r="G79" s="46">
        <f>COUNTIF(Kemenristekdikti!$D$4:$D$27,B79)</f>
        <v>0</v>
      </c>
      <c r="H79" s="46">
        <f>COUNTIF(Kemenristekdikti!$F$4:$Y$27,B79)</f>
        <v>0</v>
      </c>
      <c r="I79" s="46">
        <f>COUNTIF('Non Kemenristekdikti'!$D$4:$D$7,B79)</f>
        <v>0</v>
      </c>
      <c r="J79" s="46">
        <f>COUNTIF('Non Kemenristekdikti'!$F$4:$Y$7,B79)</f>
        <v>0</v>
      </c>
      <c r="K79" s="46">
        <f>COUNTIF('Luar Negeri'!$D$4:$D$7,B79)</f>
        <v>0</v>
      </c>
      <c r="L79" s="46">
        <f>COUNTIF('Luar Negeri'!$F$4:$Y$7,B79)</f>
        <v>0</v>
      </c>
    </row>
    <row r="80" spans="1:12" x14ac:dyDescent="0.25">
      <c r="A80" s="47">
        <f t="shared" si="1"/>
        <v>77</v>
      </c>
      <c r="B80" s="48" t="s">
        <v>89</v>
      </c>
      <c r="C80" s="46">
        <f>COUNTIF(Mandiri!$D$4:$D$6,B80)</f>
        <v>0</v>
      </c>
      <c r="D80" s="46">
        <f>COUNTIF(Mandiri!$F$4:$Y$6,B80)</f>
        <v>0</v>
      </c>
      <c r="E80" s="46">
        <f>COUNTIF(DIPA!$D$4:$D$32,B80)</f>
        <v>1</v>
      </c>
      <c r="F80" s="46">
        <f>COUNTIF(DIPA!$F$4:$Y$32,B80)</f>
        <v>0</v>
      </c>
      <c r="G80" s="46">
        <f>COUNTIF(Kemenristekdikti!$D$4:$D$27,B80)</f>
        <v>0</v>
      </c>
      <c r="H80" s="46">
        <f>COUNTIF(Kemenristekdikti!$F$4:$Y$27,B80)</f>
        <v>1</v>
      </c>
      <c r="I80" s="46">
        <f>COUNTIF('Non Kemenristekdikti'!$D$4:$D$7,B80)</f>
        <v>0</v>
      </c>
      <c r="J80" s="46">
        <f>COUNTIF('Non Kemenristekdikti'!$F$4:$Y$7,B80)</f>
        <v>0</v>
      </c>
      <c r="K80" s="46">
        <f>COUNTIF('Luar Negeri'!$D$4:$D$7,B80)</f>
        <v>0</v>
      </c>
      <c r="L80" s="46">
        <f>COUNTIF('Luar Negeri'!$F$4:$Y$7,B80)</f>
        <v>0</v>
      </c>
    </row>
    <row r="81" spans="1:12" x14ac:dyDescent="0.25">
      <c r="A81" s="47">
        <f t="shared" si="1"/>
        <v>78</v>
      </c>
      <c r="B81" s="48" t="s">
        <v>90</v>
      </c>
      <c r="C81" s="46">
        <f>COUNTIF(Mandiri!$D$4:$D$6,B81)</f>
        <v>0</v>
      </c>
      <c r="D81" s="46">
        <f>COUNTIF(Mandiri!$F$4:$Y$6,B81)</f>
        <v>0</v>
      </c>
      <c r="E81" s="46">
        <f>COUNTIF(DIPA!$D$4:$D$32,B81)</f>
        <v>0</v>
      </c>
      <c r="F81" s="46">
        <f>COUNTIF(DIPA!$F$4:$Y$32,B81)</f>
        <v>1</v>
      </c>
      <c r="G81" s="46">
        <f>COUNTIF(Kemenristekdikti!$D$4:$D$27,B81)</f>
        <v>1</v>
      </c>
      <c r="H81" s="46">
        <f>COUNTIF(Kemenristekdikti!$F$4:$Y$27,B81)</f>
        <v>0</v>
      </c>
      <c r="I81" s="46">
        <f>COUNTIF('Non Kemenristekdikti'!$D$4:$D$7,B81)</f>
        <v>0</v>
      </c>
      <c r="J81" s="46">
        <f>COUNTIF('Non Kemenristekdikti'!$F$4:$Y$7,B81)</f>
        <v>0</v>
      </c>
      <c r="K81" s="46">
        <f>COUNTIF('Luar Negeri'!$D$4:$D$7,B81)</f>
        <v>0</v>
      </c>
      <c r="L81" s="46">
        <f>COUNTIF('Luar Negeri'!$F$4:$Y$7,B81)</f>
        <v>0</v>
      </c>
    </row>
    <row r="82" spans="1:12" x14ac:dyDescent="0.25">
      <c r="A82" s="47">
        <f t="shared" si="1"/>
        <v>79</v>
      </c>
      <c r="B82" s="49" t="s">
        <v>91</v>
      </c>
      <c r="C82" s="46">
        <f>COUNTIF(Mandiri!$D$4:$D$6,B82)</f>
        <v>0</v>
      </c>
      <c r="D82" s="46">
        <f>COUNTIF(Mandiri!$F$4:$Y$6,B82)</f>
        <v>0</v>
      </c>
      <c r="E82" s="46">
        <f>COUNTIF(DIPA!$D$4:$D$32,B82)</f>
        <v>0</v>
      </c>
      <c r="F82" s="46">
        <f>COUNTIF(DIPA!$F$4:$Y$32,B82)</f>
        <v>1</v>
      </c>
      <c r="G82" s="46">
        <f>COUNTIF(Kemenristekdikti!$D$4:$D$27,B82)</f>
        <v>0</v>
      </c>
      <c r="H82" s="46">
        <f>COUNTIF(Kemenristekdikti!$F$4:$Y$27,B82)</f>
        <v>0</v>
      </c>
      <c r="I82" s="46">
        <f>COUNTIF('Non Kemenristekdikti'!$D$4:$D$7,B82)</f>
        <v>0</v>
      </c>
      <c r="J82" s="46">
        <f>COUNTIF('Non Kemenristekdikti'!$F$4:$Y$7,B82)</f>
        <v>0</v>
      </c>
      <c r="K82" s="46">
        <f>COUNTIF('Luar Negeri'!$D$4:$D$7,B82)</f>
        <v>0</v>
      </c>
      <c r="L82" s="46">
        <f>COUNTIF('Luar Negeri'!$F$4:$Y$7,B82)</f>
        <v>0</v>
      </c>
    </row>
    <row r="83" spans="1:12" x14ac:dyDescent="0.25">
      <c r="A83" s="47">
        <f t="shared" si="1"/>
        <v>80</v>
      </c>
      <c r="B83" s="48" t="s">
        <v>92</v>
      </c>
      <c r="C83" s="46">
        <f>COUNTIF(Mandiri!$D$4:$D$6,B83)</f>
        <v>0</v>
      </c>
      <c r="D83" s="46">
        <f>COUNTIF(Mandiri!$F$4:$Y$6,B83)</f>
        <v>0</v>
      </c>
      <c r="E83" s="46">
        <f>COUNTIF(DIPA!$D$4:$D$32,B83)</f>
        <v>0</v>
      </c>
      <c r="F83" s="46">
        <f>COUNTIF(DIPA!$F$4:$Y$32,B83)</f>
        <v>1</v>
      </c>
      <c r="G83" s="46">
        <f>COUNTIF(Kemenristekdikti!$D$4:$D$27,B83)</f>
        <v>0</v>
      </c>
      <c r="H83" s="46">
        <f>COUNTIF(Kemenristekdikti!$F$4:$Y$27,B83)</f>
        <v>0</v>
      </c>
      <c r="I83" s="46">
        <f>COUNTIF('Non Kemenristekdikti'!$D$4:$D$7,B83)</f>
        <v>0</v>
      </c>
      <c r="J83" s="46">
        <f>COUNTIF('Non Kemenristekdikti'!$F$4:$Y$7,B83)</f>
        <v>0</v>
      </c>
      <c r="K83" s="46">
        <f>COUNTIF('Luar Negeri'!$D$4:$D$7,B83)</f>
        <v>0</v>
      </c>
      <c r="L83" s="46">
        <f>COUNTIF('Luar Negeri'!$F$4:$Y$7,B83)</f>
        <v>0</v>
      </c>
    </row>
    <row r="84" spans="1:12" x14ac:dyDescent="0.25">
      <c r="A84" s="47">
        <f t="shared" si="1"/>
        <v>81</v>
      </c>
      <c r="B84" s="48" t="s">
        <v>93</v>
      </c>
      <c r="C84" s="46">
        <f>COUNTIF(Mandiri!$D$4:$D$6,B84)</f>
        <v>0</v>
      </c>
      <c r="D84" s="46">
        <f>COUNTIF(Mandiri!$F$4:$Y$6,B84)</f>
        <v>0</v>
      </c>
      <c r="E84" s="46">
        <f>COUNTIF(DIPA!$D$4:$D$32,B84)</f>
        <v>0</v>
      </c>
      <c r="F84" s="46">
        <f>COUNTIF(DIPA!$F$4:$Y$32,B84)</f>
        <v>0</v>
      </c>
      <c r="G84" s="46">
        <f>COUNTIF(Kemenristekdikti!$D$4:$D$27,B84)</f>
        <v>0</v>
      </c>
      <c r="H84" s="46">
        <f>COUNTIF(Kemenristekdikti!$F$4:$Y$27,B84)</f>
        <v>0</v>
      </c>
      <c r="I84" s="46">
        <f>COUNTIF('Non Kemenristekdikti'!$D$4:$D$7,B84)</f>
        <v>0</v>
      </c>
      <c r="J84" s="46">
        <f>COUNTIF('Non Kemenristekdikti'!$F$4:$Y$7,B84)</f>
        <v>0</v>
      </c>
      <c r="K84" s="46">
        <f>COUNTIF('Luar Negeri'!$D$4:$D$7,B84)</f>
        <v>0</v>
      </c>
      <c r="L84" s="46">
        <f>COUNTIF('Luar Negeri'!$F$4:$Y$7,B84)</f>
        <v>0</v>
      </c>
    </row>
    <row r="85" spans="1:12" x14ac:dyDescent="0.25">
      <c r="A85" s="47">
        <f t="shared" si="1"/>
        <v>82</v>
      </c>
      <c r="B85" s="48" t="s">
        <v>94</v>
      </c>
      <c r="C85" s="46">
        <f>COUNTIF(Mandiri!$D$4:$D$6,B85)</f>
        <v>0</v>
      </c>
      <c r="D85" s="46">
        <f>COUNTIF(Mandiri!$F$4:$Y$6,B85)</f>
        <v>0</v>
      </c>
      <c r="E85" s="46">
        <f>COUNTIF(DIPA!$D$4:$D$32,B85)</f>
        <v>1</v>
      </c>
      <c r="F85" s="46">
        <f>COUNTIF(DIPA!$F$4:$Y$32,B85)</f>
        <v>0</v>
      </c>
      <c r="G85" s="46">
        <f>COUNTIF(Kemenristekdikti!$D$4:$D$27,B85)</f>
        <v>0</v>
      </c>
      <c r="H85" s="46">
        <f>COUNTIF(Kemenristekdikti!$F$4:$Y$27,B85)</f>
        <v>0</v>
      </c>
      <c r="I85" s="46">
        <f>COUNTIF('Non Kemenristekdikti'!$D$4:$D$7,B85)</f>
        <v>0</v>
      </c>
      <c r="J85" s="46">
        <f>COUNTIF('Non Kemenristekdikti'!$F$4:$Y$7,B85)</f>
        <v>0</v>
      </c>
      <c r="K85" s="46">
        <f>COUNTIF('Luar Negeri'!$D$4:$D$7,B85)</f>
        <v>0</v>
      </c>
      <c r="L85" s="46">
        <f>COUNTIF('Luar Negeri'!$F$4:$Y$7,B85)</f>
        <v>0</v>
      </c>
    </row>
    <row r="86" spans="1:12" x14ac:dyDescent="0.25">
      <c r="A86" s="47">
        <f t="shared" si="1"/>
        <v>83</v>
      </c>
      <c r="B86" s="48" t="s">
        <v>95</v>
      </c>
      <c r="C86" s="46">
        <f>COUNTIF(Mandiri!$D$4:$D$6,B86)</f>
        <v>0</v>
      </c>
      <c r="D86" s="46">
        <f>COUNTIF(Mandiri!$F$4:$Y$6,B86)</f>
        <v>0</v>
      </c>
      <c r="E86" s="46">
        <f>COUNTIF(DIPA!$D$4:$D$32,B86)</f>
        <v>0</v>
      </c>
      <c r="F86" s="46">
        <f>COUNTIF(DIPA!$F$4:$Y$32,B86)</f>
        <v>1</v>
      </c>
      <c r="G86" s="46">
        <f>COUNTIF(Kemenristekdikti!$D$4:$D$27,B86)</f>
        <v>0</v>
      </c>
      <c r="H86" s="46">
        <f>COUNTIF(Kemenristekdikti!$F$4:$Y$27,B86)</f>
        <v>0</v>
      </c>
      <c r="I86" s="46">
        <f>COUNTIF('Non Kemenristekdikti'!$D$4:$D$7,B86)</f>
        <v>0</v>
      </c>
      <c r="J86" s="46">
        <f>COUNTIF('Non Kemenristekdikti'!$F$4:$Y$7,B86)</f>
        <v>0</v>
      </c>
      <c r="K86" s="46">
        <f>COUNTIF('Luar Negeri'!$D$4:$D$7,B86)</f>
        <v>0</v>
      </c>
      <c r="L86" s="46">
        <f>COUNTIF('Luar Negeri'!$F$4:$Y$7,B86)</f>
        <v>0</v>
      </c>
    </row>
    <row r="87" spans="1:12" x14ac:dyDescent="0.25">
      <c r="A87" s="47">
        <f t="shared" si="1"/>
        <v>84</v>
      </c>
      <c r="B87" s="48" t="s">
        <v>96</v>
      </c>
      <c r="C87" s="46">
        <f>COUNTIF(Mandiri!$D$4:$D$6,B87)</f>
        <v>0</v>
      </c>
      <c r="D87" s="46">
        <f>COUNTIF(Mandiri!$F$4:$Y$6,B87)</f>
        <v>0</v>
      </c>
      <c r="E87" s="46">
        <f>COUNTIF(DIPA!$D$4:$D$32,B87)</f>
        <v>0</v>
      </c>
      <c r="F87" s="46">
        <f>COUNTIF(DIPA!$F$4:$Y$32,B87)</f>
        <v>0</v>
      </c>
      <c r="G87" s="46">
        <f>COUNTIF(Kemenristekdikti!$D$4:$D$27,B87)</f>
        <v>0</v>
      </c>
      <c r="H87" s="46">
        <f>COUNTIF(Kemenristekdikti!$F$4:$Y$27,B87)</f>
        <v>0</v>
      </c>
      <c r="I87" s="46">
        <f>COUNTIF('Non Kemenristekdikti'!$D$4:$D$7,B87)</f>
        <v>0</v>
      </c>
      <c r="J87" s="46">
        <f>COUNTIF('Non Kemenristekdikti'!$F$4:$Y$7,B87)</f>
        <v>0</v>
      </c>
      <c r="K87" s="46">
        <f>COUNTIF('Luar Negeri'!$D$4:$D$7,B87)</f>
        <v>0</v>
      </c>
      <c r="L87" s="46">
        <f>COUNTIF('Luar Negeri'!$F$4:$Y$7,B87)</f>
        <v>0</v>
      </c>
    </row>
    <row r="88" spans="1:12" x14ac:dyDescent="0.25">
      <c r="A88" s="47">
        <f t="shared" si="1"/>
        <v>85</v>
      </c>
      <c r="B88" s="48" t="s">
        <v>97</v>
      </c>
      <c r="C88" s="46">
        <f>COUNTIF(Mandiri!$D$4:$D$6,B88)</f>
        <v>0</v>
      </c>
      <c r="D88" s="46">
        <f>COUNTIF(Mandiri!$F$4:$Y$6,B88)</f>
        <v>0</v>
      </c>
      <c r="E88" s="46">
        <f>COUNTIF(DIPA!$D$4:$D$32,B88)</f>
        <v>1</v>
      </c>
      <c r="F88" s="46">
        <f>COUNTIF(DIPA!$F$4:$Y$32,B88)</f>
        <v>0</v>
      </c>
      <c r="G88" s="46">
        <f>COUNTIF(Kemenristekdikti!$D$4:$D$27,B88)</f>
        <v>0</v>
      </c>
      <c r="H88" s="46">
        <f>COUNTIF(Kemenristekdikti!$F$4:$Y$27,B88)</f>
        <v>0</v>
      </c>
      <c r="I88" s="46">
        <f>COUNTIF('Non Kemenristekdikti'!$D$4:$D$7,B88)</f>
        <v>0</v>
      </c>
      <c r="J88" s="46">
        <f>COUNTIF('Non Kemenristekdikti'!$F$4:$Y$7,B88)</f>
        <v>0</v>
      </c>
      <c r="K88" s="46">
        <f>COUNTIF('Luar Negeri'!$D$4:$D$7,B88)</f>
        <v>0</v>
      </c>
      <c r="L88" s="46">
        <f>COUNTIF('Luar Negeri'!$F$4:$Y$7,B88)</f>
        <v>0</v>
      </c>
    </row>
    <row r="89" spans="1:12" x14ac:dyDescent="0.25">
      <c r="A89" s="47">
        <f t="shared" si="1"/>
        <v>86</v>
      </c>
      <c r="B89" s="49" t="s">
        <v>98</v>
      </c>
      <c r="C89" s="46">
        <f>COUNTIF(Mandiri!$D$4:$D$6,B89)</f>
        <v>0</v>
      </c>
      <c r="D89" s="46">
        <f>COUNTIF(Mandiri!$F$4:$Y$6,B89)</f>
        <v>0</v>
      </c>
      <c r="E89" s="46">
        <f>COUNTIF(DIPA!$D$4:$D$32,B89)</f>
        <v>0</v>
      </c>
      <c r="F89" s="46">
        <f>COUNTIF(DIPA!$F$4:$Y$32,B89)</f>
        <v>0</v>
      </c>
      <c r="G89" s="46">
        <f>COUNTIF(Kemenristekdikti!$D$4:$D$27,B89)</f>
        <v>0</v>
      </c>
      <c r="H89" s="46">
        <f>COUNTIF(Kemenristekdikti!$F$4:$Y$27,B89)</f>
        <v>0</v>
      </c>
      <c r="I89" s="46">
        <f>COUNTIF('Non Kemenristekdikti'!$D$4:$D$7,B89)</f>
        <v>0</v>
      </c>
      <c r="J89" s="46">
        <f>COUNTIF('Non Kemenristekdikti'!$F$4:$Y$7,B89)</f>
        <v>0</v>
      </c>
      <c r="K89" s="46">
        <f>COUNTIF('Luar Negeri'!$D$4:$D$7,B89)</f>
        <v>0</v>
      </c>
      <c r="L89" s="46">
        <f>COUNTIF('Luar Negeri'!$F$4:$Y$7,B89)</f>
        <v>0</v>
      </c>
    </row>
    <row r="90" spans="1:12" x14ac:dyDescent="0.25">
      <c r="A90" s="47">
        <f t="shared" si="1"/>
        <v>87</v>
      </c>
      <c r="B90" s="49" t="s">
        <v>99</v>
      </c>
      <c r="C90" s="46">
        <f>COUNTIF(Mandiri!$D$4:$D$6,B90)</f>
        <v>0</v>
      </c>
      <c r="D90" s="46">
        <f>COUNTIF(Mandiri!$F$4:$Y$6,B90)</f>
        <v>0</v>
      </c>
      <c r="E90" s="46">
        <f>COUNTIF(DIPA!$D$4:$D$32,B90)</f>
        <v>0</v>
      </c>
      <c r="F90" s="46">
        <f>COUNTIF(DIPA!$F$4:$Y$32,B90)</f>
        <v>1</v>
      </c>
      <c r="G90" s="46">
        <f>COUNTIF(Kemenristekdikti!$D$4:$D$27,B90)</f>
        <v>0</v>
      </c>
      <c r="H90" s="46">
        <f>COUNTIF(Kemenristekdikti!$F$4:$Y$27,B90)</f>
        <v>0</v>
      </c>
      <c r="I90" s="46">
        <f>COUNTIF('Non Kemenristekdikti'!$D$4:$D$7,B90)</f>
        <v>0</v>
      </c>
      <c r="J90" s="46">
        <f>COUNTIF('Non Kemenristekdikti'!$F$4:$Y$7,B90)</f>
        <v>0</v>
      </c>
      <c r="K90" s="46">
        <f>COUNTIF('Luar Negeri'!$D$4:$D$7,B90)</f>
        <v>0</v>
      </c>
      <c r="L90" s="46">
        <f>COUNTIF('Luar Negeri'!$F$4:$Y$7,B90)</f>
        <v>0</v>
      </c>
    </row>
    <row r="91" spans="1:12" x14ac:dyDescent="0.25">
      <c r="A91" s="47">
        <f t="shared" si="1"/>
        <v>88</v>
      </c>
      <c r="B91" s="48" t="s">
        <v>100</v>
      </c>
      <c r="C91" s="46">
        <f>COUNTIF(Mandiri!$D$4:$D$6,B91)</f>
        <v>0</v>
      </c>
      <c r="D91" s="46">
        <f>COUNTIF(Mandiri!$F$4:$Y$6,B91)</f>
        <v>0</v>
      </c>
      <c r="E91" s="46">
        <f>COUNTIF(DIPA!$D$4:$D$32,B91)</f>
        <v>0</v>
      </c>
      <c r="F91" s="46">
        <f>COUNTIF(DIPA!$F$4:$Y$32,B91)</f>
        <v>2</v>
      </c>
      <c r="G91" s="46">
        <f>COUNTIF(Kemenristekdikti!$D$4:$D$27,B91)</f>
        <v>0</v>
      </c>
      <c r="H91" s="46">
        <f>COUNTIF(Kemenristekdikti!$F$4:$Y$27,B91)</f>
        <v>0</v>
      </c>
      <c r="I91" s="46">
        <f>COUNTIF('Non Kemenristekdikti'!$D$4:$D$7,B91)</f>
        <v>0</v>
      </c>
      <c r="J91" s="46">
        <f>COUNTIF('Non Kemenristekdikti'!$F$4:$Y$7,B91)</f>
        <v>0</v>
      </c>
      <c r="K91" s="46">
        <f>COUNTIF('Luar Negeri'!$D$4:$D$7,B91)</f>
        <v>0</v>
      </c>
      <c r="L91" s="46">
        <f>COUNTIF('Luar Negeri'!$F$4:$Y$7,B91)</f>
        <v>0</v>
      </c>
    </row>
    <row r="92" spans="1:12" x14ac:dyDescent="0.25">
      <c r="A92" s="47">
        <f t="shared" si="1"/>
        <v>89</v>
      </c>
      <c r="B92" s="48" t="s">
        <v>101</v>
      </c>
      <c r="C92" s="46">
        <f>COUNTIF(Mandiri!$D$4:$D$6,B92)</f>
        <v>0</v>
      </c>
      <c r="D92" s="46">
        <f>COUNTIF(Mandiri!$F$4:$Y$6,B92)</f>
        <v>0</v>
      </c>
      <c r="E92" s="46">
        <f>COUNTIF(DIPA!$D$4:$D$32,B92)</f>
        <v>0</v>
      </c>
      <c r="F92" s="46">
        <f>COUNTIF(DIPA!$F$4:$Y$32,B92)</f>
        <v>1</v>
      </c>
      <c r="G92" s="46">
        <f>COUNTIF(Kemenristekdikti!$D$4:$D$27,B92)</f>
        <v>0</v>
      </c>
      <c r="H92" s="46">
        <f>COUNTIF(Kemenristekdikti!$F$4:$Y$27,B92)</f>
        <v>0</v>
      </c>
      <c r="I92" s="46">
        <f>COUNTIF('Non Kemenristekdikti'!$D$4:$D$7,B92)</f>
        <v>0</v>
      </c>
      <c r="J92" s="46">
        <f>COUNTIF('Non Kemenristekdikti'!$F$4:$Y$7,B92)</f>
        <v>0</v>
      </c>
      <c r="K92" s="46">
        <f>COUNTIF('Luar Negeri'!$D$4:$D$7,B92)</f>
        <v>0</v>
      </c>
      <c r="L92" s="46">
        <f>COUNTIF('Luar Negeri'!$F$4:$Y$7,B92)</f>
        <v>0</v>
      </c>
    </row>
    <row r="93" spans="1:12" ht="30" x14ac:dyDescent="0.25">
      <c r="A93" s="47">
        <f t="shared" si="1"/>
        <v>90</v>
      </c>
      <c r="B93" s="48" t="s">
        <v>102</v>
      </c>
      <c r="C93" s="46">
        <f>COUNTIF(Mandiri!$D$4:$D$6,B93)</f>
        <v>0</v>
      </c>
      <c r="D93" s="46">
        <f>COUNTIF(Mandiri!$F$4:$Y$6,B93)</f>
        <v>0</v>
      </c>
      <c r="E93" s="46">
        <f>COUNTIF(DIPA!$D$4:$D$32,B93)</f>
        <v>0</v>
      </c>
      <c r="F93" s="46">
        <f>COUNTIF(DIPA!$F$4:$Y$32,B93)</f>
        <v>2</v>
      </c>
      <c r="G93" s="46">
        <f>COUNTIF(Kemenristekdikti!$D$4:$D$27,B93)</f>
        <v>0</v>
      </c>
      <c r="H93" s="46">
        <f>COUNTIF(Kemenristekdikti!$F$4:$Y$27,B93)</f>
        <v>0</v>
      </c>
      <c r="I93" s="46">
        <f>COUNTIF('Non Kemenristekdikti'!$D$4:$D$7,B93)</f>
        <v>0</v>
      </c>
      <c r="J93" s="46">
        <f>COUNTIF('Non Kemenristekdikti'!$F$4:$Y$7,B93)</f>
        <v>0</v>
      </c>
      <c r="K93" s="46">
        <f>COUNTIF('Luar Negeri'!$D$4:$D$7,B93)</f>
        <v>0</v>
      </c>
      <c r="L93" s="46">
        <f>COUNTIF('Luar Negeri'!$F$4:$Y$7,B93)</f>
        <v>0</v>
      </c>
    </row>
    <row r="94" spans="1:12" x14ac:dyDescent="0.25">
      <c r="A94" s="47">
        <f t="shared" si="1"/>
        <v>91</v>
      </c>
      <c r="B94" s="48" t="s">
        <v>103</v>
      </c>
      <c r="C94" s="46">
        <f>COUNTIF(Mandiri!$D$4:$D$6,B94)</f>
        <v>0</v>
      </c>
      <c r="D94" s="46">
        <f>COUNTIF(Mandiri!$F$4:$Y$6,B94)</f>
        <v>0</v>
      </c>
      <c r="E94" s="46">
        <f>COUNTIF(DIPA!$D$4:$D$32,B94)</f>
        <v>0</v>
      </c>
      <c r="F94" s="46">
        <f>COUNTIF(DIPA!$F$4:$Y$32,B94)</f>
        <v>0</v>
      </c>
      <c r="G94" s="46">
        <f>COUNTIF(Kemenristekdikti!$D$4:$D$27,B94)</f>
        <v>0</v>
      </c>
      <c r="H94" s="46">
        <f>COUNTIF(Kemenristekdikti!$F$4:$Y$27,B94)</f>
        <v>0</v>
      </c>
      <c r="I94" s="46">
        <f>COUNTIF('Non Kemenristekdikti'!$D$4:$D$7,B94)</f>
        <v>0</v>
      </c>
      <c r="J94" s="46">
        <f>COUNTIF('Non Kemenristekdikti'!$F$4:$Y$7,B94)</f>
        <v>0</v>
      </c>
      <c r="K94" s="46">
        <f>COUNTIF('Luar Negeri'!$D$4:$D$7,B94)</f>
        <v>0</v>
      </c>
      <c r="L94" s="46">
        <f>COUNTIF('Luar Negeri'!$F$4:$Y$7,B94)</f>
        <v>0</v>
      </c>
    </row>
    <row r="95" spans="1:12" x14ac:dyDescent="0.25">
      <c r="A95" s="47">
        <f t="shared" si="1"/>
        <v>92</v>
      </c>
      <c r="B95" s="48" t="s">
        <v>104</v>
      </c>
      <c r="C95" s="46">
        <f>COUNTIF(Mandiri!$D$4:$D$6,B95)</f>
        <v>0</v>
      </c>
      <c r="D95" s="46">
        <f>COUNTIF(Mandiri!$F$4:$Y$6,B95)</f>
        <v>0</v>
      </c>
      <c r="E95" s="46">
        <f>COUNTIF(DIPA!$D$4:$D$32,B95)</f>
        <v>0</v>
      </c>
      <c r="F95" s="46">
        <f>COUNTIF(DIPA!$F$4:$Y$32,B95)</f>
        <v>0</v>
      </c>
      <c r="G95" s="46">
        <f>COUNTIF(Kemenristekdikti!$D$4:$D$27,B95)</f>
        <v>0</v>
      </c>
      <c r="H95" s="46">
        <f>COUNTIF(Kemenristekdikti!$F$4:$Y$27,B95)</f>
        <v>0</v>
      </c>
      <c r="I95" s="46">
        <f>COUNTIF('Non Kemenristekdikti'!$D$4:$D$7,B95)</f>
        <v>0</v>
      </c>
      <c r="J95" s="46">
        <f>COUNTIF('Non Kemenristekdikti'!$F$4:$Y$7,B95)</f>
        <v>0</v>
      </c>
      <c r="K95" s="46">
        <f>COUNTIF('Luar Negeri'!$D$4:$D$7,B95)</f>
        <v>0</v>
      </c>
      <c r="L95" s="46">
        <f>COUNTIF('Luar Negeri'!$F$4:$Y$7,B95)</f>
        <v>0</v>
      </c>
    </row>
    <row r="96" spans="1:12" x14ac:dyDescent="0.25">
      <c r="A96" s="47">
        <f t="shared" si="1"/>
        <v>93</v>
      </c>
      <c r="B96" s="48" t="s">
        <v>105</v>
      </c>
      <c r="C96" s="46">
        <f>COUNTIF(Mandiri!$D$4:$D$6,B96)</f>
        <v>0</v>
      </c>
      <c r="D96" s="46">
        <f>COUNTIF(Mandiri!$F$4:$Y$6,B96)</f>
        <v>0</v>
      </c>
      <c r="E96" s="46">
        <f>COUNTIF(DIPA!$D$4:$D$32,B96)</f>
        <v>0</v>
      </c>
      <c r="F96" s="46">
        <f>COUNTIF(DIPA!$F$4:$Y$32,B96)</f>
        <v>0</v>
      </c>
      <c r="G96" s="46">
        <f>COUNTIF(Kemenristekdikti!$D$4:$D$27,B96)</f>
        <v>1</v>
      </c>
      <c r="H96" s="46">
        <f>COUNTIF(Kemenristekdikti!$F$4:$Y$27,B96)</f>
        <v>0</v>
      </c>
      <c r="I96" s="46">
        <f>COUNTIF('Non Kemenristekdikti'!$D$4:$D$7,B96)</f>
        <v>0</v>
      </c>
      <c r="J96" s="46">
        <f>COUNTIF('Non Kemenristekdikti'!$F$4:$Y$7,B96)</f>
        <v>0</v>
      </c>
      <c r="K96" s="46">
        <f>COUNTIF('Luar Negeri'!$D$4:$D$7,B96)</f>
        <v>0</v>
      </c>
      <c r="L96" s="46">
        <f>COUNTIF('Luar Negeri'!$F$4:$Y$7,B96)</f>
        <v>0</v>
      </c>
    </row>
    <row r="97" spans="1:12" x14ac:dyDescent="0.25">
      <c r="A97" s="47">
        <f t="shared" si="1"/>
        <v>94</v>
      </c>
      <c r="B97" s="48" t="s">
        <v>106</v>
      </c>
      <c r="C97" s="46">
        <f>COUNTIF(Mandiri!$D$4:$D$6,B97)</f>
        <v>0</v>
      </c>
      <c r="D97" s="46">
        <f>COUNTIF(Mandiri!$F$4:$Y$6,B97)</f>
        <v>0</v>
      </c>
      <c r="E97" s="46">
        <f>COUNTIF(DIPA!$D$4:$D$32,B97)</f>
        <v>0</v>
      </c>
      <c r="F97" s="46">
        <f>COUNTIF(DIPA!$F$4:$Y$32,B97)</f>
        <v>0</v>
      </c>
      <c r="G97" s="46">
        <f>COUNTIF(Kemenristekdikti!$D$4:$D$27,B97)</f>
        <v>1</v>
      </c>
      <c r="H97" s="46">
        <f>COUNTIF(Kemenristekdikti!$F$4:$Y$27,B97)</f>
        <v>1</v>
      </c>
      <c r="I97" s="46">
        <f>COUNTIF('Non Kemenristekdikti'!$D$4:$D$7,B97)</f>
        <v>0</v>
      </c>
      <c r="J97" s="46">
        <f>COUNTIF('Non Kemenristekdikti'!$F$4:$Y$7,B97)</f>
        <v>0</v>
      </c>
      <c r="K97" s="46">
        <f>COUNTIF('Luar Negeri'!$D$4:$D$7,B97)</f>
        <v>0</v>
      </c>
      <c r="L97" s="46">
        <f>COUNTIF('Luar Negeri'!$F$4:$Y$7,B97)</f>
        <v>0</v>
      </c>
    </row>
    <row r="98" spans="1:12" x14ac:dyDescent="0.25">
      <c r="A98" s="47">
        <f t="shared" si="1"/>
        <v>95</v>
      </c>
      <c r="B98" s="48" t="s">
        <v>107</v>
      </c>
      <c r="C98" s="46">
        <f>COUNTIF(Mandiri!$D$4:$D$6,B98)</f>
        <v>0</v>
      </c>
      <c r="D98" s="46">
        <f>COUNTIF(Mandiri!$F$4:$Y$6,B98)</f>
        <v>0</v>
      </c>
      <c r="E98" s="46">
        <f>COUNTIF(DIPA!$D$4:$D$32,B98)</f>
        <v>0</v>
      </c>
      <c r="F98" s="46">
        <f>COUNTIF(DIPA!$F$4:$Y$32,B98)</f>
        <v>0</v>
      </c>
      <c r="G98" s="46">
        <f>COUNTIF(Kemenristekdikti!$D$4:$D$27,B98)</f>
        <v>0</v>
      </c>
      <c r="H98" s="46">
        <f>COUNTIF(Kemenristekdikti!$F$4:$Y$27,B98)</f>
        <v>0</v>
      </c>
      <c r="I98" s="46">
        <f>COUNTIF('Non Kemenristekdikti'!$D$4:$D$7,B98)</f>
        <v>0</v>
      </c>
      <c r="J98" s="46">
        <f>COUNTIF('Non Kemenristekdikti'!$F$4:$Y$7,B98)</f>
        <v>0</v>
      </c>
      <c r="K98" s="46">
        <f>COUNTIF('Luar Negeri'!$D$4:$D$7,B98)</f>
        <v>0</v>
      </c>
      <c r="L98" s="46">
        <f>COUNTIF('Luar Negeri'!$F$4:$Y$7,B98)</f>
        <v>0</v>
      </c>
    </row>
    <row r="99" spans="1:12" x14ac:dyDescent="0.25">
      <c r="A99" s="47">
        <f t="shared" si="1"/>
        <v>96</v>
      </c>
      <c r="B99" s="48" t="s">
        <v>108</v>
      </c>
      <c r="C99" s="46">
        <f>COUNTIF(Mandiri!$D$4:$D$6,B99)</f>
        <v>0</v>
      </c>
      <c r="D99" s="46">
        <f>COUNTIF(Mandiri!$F$4:$Y$6,B99)</f>
        <v>0</v>
      </c>
      <c r="E99" s="46">
        <f>COUNTIF(DIPA!$D$4:$D$32,B99)</f>
        <v>0</v>
      </c>
      <c r="F99" s="46">
        <f>COUNTIF(DIPA!$F$4:$Y$32,B99)</f>
        <v>0</v>
      </c>
      <c r="G99" s="46">
        <f>COUNTIF(Kemenristekdikti!$D$4:$D$27,B99)</f>
        <v>0</v>
      </c>
      <c r="H99" s="46">
        <f>COUNTIF(Kemenristekdikti!$F$4:$Y$27,B99)</f>
        <v>0</v>
      </c>
      <c r="I99" s="46">
        <f>COUNTIF('Non Kemenristekdikti'!$D$4:$D$7,B99)</f>
        <v>0</v>
      </c>
      <c r="J99" s="46">
        <f>COUNTIF('Non Kemenristekdikti'!$F$4:$Y$7,B99)</f>
        <v>0</v>
      </c>
      <c r="K99" s="46">
        <f>COUNTIF('Luar Negeri'!$D$4:$D$7,B99)</f>
        <v>0</v>
      </c>
      <c r="L99" s="46">
        <f>COUNTIF('Luar Negeri'!$F$4:$Y$7,B99)</f>
        <v>0</v>
      </c>
    </row>
    <row r="100" spans="1:12" x14ac:dyDescent="0.25">
      <c r="A100" s="47">
        <f t="shared" si="1"/>
        <v>97</v>
      </c>
      <c r="B100" s="48" t="s">
        <v>109</v>
      </c>
      <c r="C100" s="46">
        <f>COUNTIF(Mandiri!$D$4:$D$6,B100)</f>
        <v>0</v>
      </c>
      <c r="D100" s="46">
        <f>COUNTIF(Mandiri!$F$4:$Y$6,B100)</f>
        <v>0</v>
      </c>
      <c r="E100" s="46">
        <f>COUNTIF(DIPA!$D$4:$D$32,B100)</f>
        <v>0</v>
      </c>
      <c r="F100" s="46">
        <f>COUNTIF(DIPA!$F$4:$Y$32,B100)</f>
        <v>0</v>
      </c>
      <c r="G100" s="46">
        <f>COUNTIF(Kemenristekdikti!$D$4:$D$27,B100)</f>
        <v>0</v>
      </c>
      <c r="H100" s="46">
        <f>COUNTIF(Kemenristekdikti!$F$4:$Y$27,B100)</f>
        <v>0</v>
      </c>
      <c r="I100" s="46">
        <f>COUNTIF('Non Kemenristekdikti'!$D$4:$D$7,B100)</f>
        <v>0</v>
      </c>
      <c r="J100" s="46">
        <f>COUNTIF('Non Kemenristekdikti'!$F$4:$Y$7,B100)</f>
        <v>0</v>
      </c>
      <c r="K100" s="46">
        <f>COUNTIF('Luar Negeri'!$D$4:$D$7,B100)</f>
        <v>0</v>
      </c>
      <c r="L100" s="46">
        <f>COUNTIF('Luar Negeri'!$F$4:$Y$7,B100)</f>
        <v>0</v>
      </c>
    </row>
    <row r="101" spans="1:12" x14ac:dyDescent="0.25">
      <c r="A101" s="47">
        <f t="shared" si="1"/>
        <v>98</v>
      </c>
      <c r="B101" s="48" t="s">
        <v>110</v>
      </c>
      <c r="C101" s="46">
        <f>COUNTIF(Mandiri!$D$4:$D$6,B101)</f>
        <v>0</v>
      </c>
      <c r="D101" s="46">
        <f>COUNTIF(Mandiri!$F$4:$Y$6,B101)</f>
        <v>0</v>
      </c>
      <c r="E101" s="46">
        <f>COUNTIF(DIPA!$D$4:$D$32,B101)</f>
        <v>0</v>
      </c>
      <c r="F101" s="46">
        <f>COUNTIF(DIPA!$F$4:$Y$32,B101)</f>
        <v>2</v>
      </c>
      <c r="G101" s="46">
        <f>COUNTIF(Kemenristekdikti!$D$4:$D$27,B101)</f>
        <v>1</v>
      </c>
      <c r="H101" s="46">
        <f>COUNTIF(Kemenristekdikti!$F$4:$Y$27,B101)</f>
        <v>0</v>
      </c>
      <c r="I101" s="46">
        <f>COUNTIF('Non Kemenristekdikti'!$D$4:$D$7,B101)</f>
        <v>0</v>
      </c>
      <c r="J101" s="46">
        <f>COUNTIF('Non Kemenristekdikti'!$F$4:$Y$7,B101)</f>
        <v>0</v>
      </c>
      <c r="K101" s="46">
        <f>COUNTIF('Luar Negeri'!$D$4:$D$7,B101)</f>
        <v>0</v>
      </c>
      <c r="L101" s="46">
        <f>COUNTIF('Luar Negeri'!$F$4:$Y$7,B101)</f>
        <v>0</v>
      </c>
    </row>
    <row r="102" spans="1:12" x14ac:dyDescent="0.25">
      <c r="A102" s="47">
        <f t="shared" si="1"/>
        <v>99</v>
      </c>
      <c r="B102" s="48" t="s">
        <v>111</v>
      </c>
      <c r="C102" s="46">
        <f>COUNTIF(Mandiri!$D$4:$D$6,B102)</f>
        <v>0</v>
      </c>
      <c r="D102" s="46">
        <f>COUNTIF(Mandiri!$F$4:$Y$6,B102)</f>
        <v>0</v>
      </c>
      <c r="E102" s="46">
        <f>COUNTIF(DIPA!$D$4:$D$32,B102)</f>
        <v>0</v>
      </c>
      <c r="F102" s="46">
        <f>COUNTIF(DIPA!$F$4:$Y$32,B102)</f>
        <v>1</v>
      </c>
      <c r="G102" s="46">
        <f>COUNTIF(Kemenristekdikti!$D$4:$D$27,B102)</f>
        <v>0</v>
      </c>
      <c r="H102" s="46">
        <f>COUNTIF(Kemenristekdikti!$F$4:$Y$27,B102)</f>
        <v>0</v>
      </c>
      <c r="I102" s="46">
        <f>COUNTIF('Non Kemenristekdikti'!$D$4:$D$7,B102)</f>
        <v>0</v>
      </c>
      <c r="J102" s="46">
        <f>COUNTIF('Non Kemenristekdikti'!$F$4:$Y$7,B102)</f>
        <v>0</v>
      </c>
      <c r="K102" s="46">
        <f>COUNTIF('Luar Negeri'!$D$4:$D$7,B102)</f>
        <v>0</v>
      </c>
      <c r="L102" s="46">
        <f>COUNTIF('Luar Negeri'!$F$4:$Y$7,B102)</f>
        <v>0</v>
      </c>
    </row>
    <row r="103" spans="1:12" x14ac:dyDescent="0.25">
      <c r="A103" s="47">
        <f t="shared" si="1"/>
        <v>100</v>
      </c>
      <c r="B103" s="48" t="s">
        <v>112</v>
      </c>
      <c r="C103" s="46">
        <f>COUNTIF(Mandiri!$D$4:$D$6,B103)</f>
        <v>0</v>
      </c>
      <c r="D103" s="46">
        <f>COUNTIF(Mandiri!$F$4:$Y$6,B103)</f>
        <v>0</v>
      </c>
      <c r="E103" s="46">
        <f>COUNTIF(DIPA!$D$4:$D$32,B103)</f>
        <v>0</v>
      </c>
      <c r="F103" s="46">
        <f>COUNTIF(DIPA!$F$4:$Y$32,B103)</f>
        <v>0</v>
      </c>
      <c r="G103" s="46">
        <f>COUNTIF(Kemenristekdikti!$D$4:$D$27,B103)</f>
        <v>0</v>
      </c>
      <c r="H103" s="46">
        <f>COUNTIF(Kemenristekdikti!$F$4:$Y$27,B103)</f>
        <v>0</v>
      </c>
      <c r="I103" s="46">
        <f>COUNTIF('Non Kemenristekdikti'!$D$4:$D$7,B103)</f>
        <v>0</v>
      </c>
      <c r="J103" s="46">
        <f>COUNTIF('Non Kemenristekdikti'!$F$4:$Y$7,B103)</f>
        <v>0</v>
      </c>
      <c r="K103" s="46">
        <f>COUNTIF('Luar Negeri'!$D$4:$D$7,B103)</f>
        <v>0</v>
      </c>
      <c r="L103" s="46">
        <f>COUNTIF('Luar Negeri'!$F$4:$Y$7,B103)</f>
        <v>0</v>
      </c>
    </row>
    <row r="104" spans="1:12" x14ac:dyDescent="0.25">
      <c r="A104" s="47">
        <f t="shared" si="1"/>
        <v>101</v>
      </c>
      <c r="B104" s="48" t="s">
        <v>113</v>
      </c>
      <c r="C104" s="46">
        <f>COUNTIF(Mandiri!$D$4:$D$6,B104)</f>
        <v>0</v>
      </c>
      <c r="D104" s="46">
        <f>COUNTIF(Mandiri!$F$4:$Y$6,B104)</f>
        <v>0</v>
      </c>
      <c r="E104" s="46">
        <f>COUNTIF(DIPA!$D$4:$D$32,B104)</f>
        <v>0</v>
      </c>
      <c r="F104" s="46">
        <f>COUNTIF(DIPA!$F$4:$Y$32,B104)</f>
        <v>0</v>
      </c>
      <c r="G104" s="46">
        <f>COUNTIF(Kemenristekdikti!$D$4:$D$27,B104)</f>
        <v>0</v>
      </c>
      <c r="H104" s="46">
        <f>COUNTIF(Kemenristekdikti!$F$4:$Y$27,B104)</f>
        <v>1</v>
      </c>
      <c r="I104" s="46">
        <f>COUNTIF('Non Kemenristekdikti'!$D$4:$D$7,B104)</f>
        <v>0</v>
      </c>
      <c r="J104" s="46">
        <f>COUNTIF('Non Kemenristekdikti'!$F$4:$Y$7,B104)</f>
        <v>0</v>
      </c>
      <c r="K104" s="46">
        <f>COUNTIF('Luar Negeri'!$D$4:$D$7,B104)</f>
        <v>0</v>
      </c>
      <c r="L104" s="46">
        <f>COUNTIF('Luar Negeri'!$F$4:$Y$7,B104)</f>
        <v>0</v>
      </c>
    </row>
    <row r="105" spans="1:12" x14ac:dyDescent="0.25">
      <c r="A105" s="47">
        <f t="shared" si="1"/>
        <v>102</v>
      </c>
      <c r="B105" s="48" t="s">
        <v>114</v>
      </c>
      <c r="C105" s="46">
        <f>COUNTIF(Mandiri!$D$4:$D$6,B105)</f>
        <v>0</v>
      </c>
      <c r="D105" s="46">
        <f>COUNTIF(Mandiri!$F$4:$Y$6,B105)</f>
        <v>0</v>
      </c>
      <c r="E105" s="46">
        <f>COUNTIF(DIPA!$D$4:$D$32,B105)</f>
        <v>0</v>
      </c>
      <c r="F105" s="46">
        <f>COUNTIF(DIPA!$F$4:$Y$32,B105)</f>
        <v>1</v>
      </c>
      <c r="G105" s="46">
        <f>COUNTIF(Kemenristekdikti!$D$4:$D$27,B105)</f>
        <v>0</v>
      </c>
      <c r="H105" s="46">
        <f>COUNTIF(Kemenristekdikti!$F$4:$Y$27,B105)</f>
        <v>0</v>
      </c>
      <c r="I105" s="46">
        <f>COUNTIF('Non Kemenristekdikti'!$D$4:$D$7,B105)</f>
        <v>0</v>
      </c>
      <c r="J105" s="46">
        <f>COUNTIF('Non Kemenristekdikti'!$F$4:$Y$7,B105)</f>
        <v>0</v>
      </c>
      <c r="K105" s="46">
        <f>COUNTIF('Luar Negeri'!$D$4:$D$7,B105)</f>
        <v>0</v>
      </c>
      <c r="L105" s="46">
        <f>COUNTIF('Luar Negeri'!$F$4:$Y$7,B105)</f>
        <v>0</v>
      </c>
    </row>
    <row r="106" spans="1:12" x14ac:dyDescent="0.25">
      <c r="A106" s="47">
        <f t="shared" si="1"/>
        <v>103</v>
      </c>
      <c r="B106" s="48" t="s">
        <v>115</v>
      </c>
      <c r="C106" s="46">
        <f>COUNTIF(Mandiri!$D$4:$D$6,B106)</f>
        <v>0</v>
      </c>
      <c r="D106" s="46">
        <f>COUNTIF(Mandiri!$F$4:$Y$6,B106)</f>
        <v>0</v>
      </c>
      <c r="E106" s="46">
        <f>COUNTIF(DIPA!$D$4:$D$32,B106)</f>
        <v>0</v>
      </c>
      <c r="F106" s="46">
        <f>COUNTIF(DIPA!$F$4:$Y$32,B106)</f>
        <v>0</v>
      </c>
      <c r="G106" s="46">
        <f>COUNTIF(Kemenristekdikti!$D$4:$D$27,B106)</f>
        <v>0</v>
      </c>
      <c r="H106" s="46">
        <f>COUNTIF(Kemenristekdikti!$F$4:$Y$27,B106)</f>
        <v>0</v>
      </c>
      <c r="I106" s="46">
        <f>COUNTIF('Non Kemenristekdikti'!$D$4:$D$7,B106)</f>
        <v>0</v>
      </c>
      <c r="J106" s="46">
        <f>COUNTIF('Non Kemenristekdikti'!$F$4:$Y$7,B106)</f>
        <v>0</v>
      </c>
      <c r="K106" s="46">
        <f>COUNTIF('Luar Negeri'!$D$4:$D$7,B106)</f>
        <v>0</v>
      </c>
      <c r="L106" s="46">
        <f>COUNTIF('Luar Negeri'!$F$4:$Y$7,B106)</f>
        <v>0</v>
      </c>
    </row>
    <row r="107" spans="1:12" x14ac:dyDescent="0.25">
      <c r="A107" s="47">
        <f t="shared" si="1"/>
        <v>104</v>
      </c>
      <c r="B107" s="48" t="s">
        <v>116</v>
      </c>
      <c r="C107" s="46">
        <f>COUNTIF(Mandiri!$D$4:$D$6,B107)</f>
        <v>0</v>
      </c>
      <c r="D107" s="46">
        <f>COUNTIF(Mandiri!$F$4:$Y$6,B107)</f>
        <v>0</v>
      </c>
      <c r="E107" s="46">
        <f>COUNTIF(DIPA!$D$4:$D$32,B107)</f>
        <v>0</v>
      </c>
      <c r="F107" s="46">
        <f>COUNTIF(DIPA!$F$4:$Y$32,B107)</f>
        <v>0</v>
      </c>
      <c r="G107" s="46">
        <f>COUNTIF(Kemenristekdikti!$D$4:$D$27,B107)</f>
        <v>0</v>
      </c>
      <c r="H107" s="46">
        <f>COUNTIF(Kemenristekdikti!$F$4:$Y$27,B107)</f>
        <v>0</v>
      </c>
      <c r="I107" s="46">
        <f>COUNTIF('Non Kemenristekdikti'!$D$4:$D$7,B107)</f>
        <v>0</v>
      </c>
      <c r="J107" s="46">
        <f>COUNTIF('Non Kemenristekdikti'!$F$4:$Y$7,B107)</f>
        <v>0</v>
      </c>
      <c r="K107" s="46">
        <f>COUNTIF('Luar Negeri'!$D$4:$D$7,B107)</f>
        <v>0</v>
      </c>
      <c r="L107" s="46">
        <f>COUNTIF('Luar Negeri'!$F$4:$Y$7,B107)</f>
        <v>0</v>
      </c>
    </row>
    <row r="108" spans="1:12" x14ac:dyDescent="0.25">
      <c r="A108" s="47">
        <f t="shared" si="1"/>
        <v>105</v>
      </c>
      <c r="B108" s="48" t="s">
        <v>117</v>
      </c>
      <c r="C108" s="46">
        <f>COUNTIF(Mandiri!$D$4:$D$6,B108)</f>
        <v>0</v>
      </c>
      <c r="D108" s="46">
        <f>COUNTIF(Mandiri!$F$4:$Y$6,B108)</f>
        <v>0</v>
      </c>
      <c r="E108" s="46">
        <f>COUNTIF(DIPA!$D$4:$D$32,B108)</f>
        <v>1</v>
      </c>
      <c r="F108" s="46">
        <f>COUNTIF(DIPA!$F$4:$Y$32,B108)</f>
        <v>0</v>
      </c>
      <c r="G108" s="46">
        <f>COUNTIF(Kemenristekdikti!$D$4:$D$27,B108)</f>
        <v>0</v>
      </c>
      <c r="H108" s="46">
        <f>COUNTIF(Kemenristekdikti!$F$4:$Y$27,B108)</f>
        <v>2</v>
      </c>
      <c r="I108" s="46">
        <f>COUNTIF('Non Kemenristekdikti'!$D$4:$D$7,B108)</f>
        <v>0</v>
      </c>
      <c r="J108" s="46">
        <f>COUNTIF('Non Kemenristekdikti'!$F$4:$Y$7,B108)</f>
        <v>0</v>
      </c>
      <c r="K108" s="46">
        <f>COUNTIF('Luar Negeri'!$D$4:$D$7,B108)</f>
        <v>0</v>
      </c>
      <c r="L108" s="46">
        <f>COUNTIF('Luar Negeri'!$F$4:$Y$7,B108)</f>
        <v>0</v>
      </c>
    </row>
    <row r="109" spans="1:12" x14ac:dyDescent="0.25">
      <c r="A109" s="47">
        <f t="shared" si="1"/>
        <v>106</v>
      </c>
      <c r="B109" s="48" t="s">
        <v>118</v>
      </c>
      <c r="C109" s="46">
        <f>COUNTIF(Mandiri!$D$4:$D$6,B109)</f>
        <v>0</v>
      </c>
      <c r="D109" s="46">
        <f>COUNTIF(Mandiri!$F$4:$Y$6,B109)</f>
        <v>0</v>
      </c>
      <c r="E109" s="46">
        <f>COUNTIF(DIPA!$D$4:$D$32,B109)</f>
        <v>0</v>
      </c>
      <c r="F109" s="46">
        <f>COUNTIF(DIPA!$F$4:$Y$32,B109)</f>
        <v>0</v>
      </c>
      <c r="G109" s="46">
        <f>COUNTIF(Kemenristekdikti!$D$4:$D$27,B109)</f>
        <v>0</v>
      </c>
      <c r="H109" s="46">
        <f>COUNTIF(Kemenristekdikti!$F$4:$Y$27,B109)</f>
        <v>0</v>
      </c>
      <c r="I109" s="46">
        <f>COUNTIF('Non Kemenristekdikti'!$D$4:$D$7,B109)</f>
        <v>0</v>
      </c>
      <c r="J109" s="46">
        <f>COUNTIF('Non Kemenristekdikti'!$F$4:$Y$7,B109)</f>
        <v>0</v>
      </c>
      <c r="K109" s="46">
        <f>COUNTIF('Luar Negeri'!$D$4:$D$7,B109)</f>
        <v>0</v>
      </c>
      <c r="L109" s="46">
        <f>COUNTIF('Luar Negeri'!$F$4:$Y$7,B109)</f>
        <v>0</v>
      </c>
    </row>
    <row r="110" spans="1:12" x14ac:dyDescent="0.25">
      <c r="A110" s="47">
        <f t="shared" si="1"/>
        <v>107</v>
      </c>
      <c r="B110" s="48" t="s">
        <v>119</v>
      </c>
      <c r="C110" s="46">
        <f>COUNTIF(Mandiri!$D$4:$D$6,B110)</f>
        <v>0</v>
      </c>
      <c r="D110" s="46">
        <f>COUNTIF(Mandiri!$F$4:$Y$6,B110)</f>
        <v>0</v>
      </c>
      <c r="E110" s="46">
        <f>COUNTIF(DIPA!$D$4:$D$32,B110)</f>
        <v>0</v>
      </c>
      <c r="F110" s="46">
        <f>COUNTIF(DIPA!$F$4:$Y$32,B110)</f>
        <v>1</v>
      </c>
      <c r="G110" s="46">
        <f>COUNTIF(Kemenristekdikti!$D$4:$D$27,B110)</f>
        <v>0</v>
      </c>
      <c r="H110" s="46">
        <f>COUNTIF(Kemenristekdikti!$F$4:$Y$27,B110)</f>
        <v>0</v>
      </c>
      <c r="I110" s="46">
        <f>COUNTIF('Non Kemenristekdikti'!$D$4:$D$7,B110)</f>
        <v>0</v>
      </c>
      <c r="J110" s="46">
        <f>COUNTIF('Non Kemenristekdikti'!$F$4:$Y$7,B110)</f>
        <v>0</v>
      </c>
      <c r="K110" s="46">
        <f>COUNTIF('Luar Negeri'!$D$4:$D$7,B110)</f>
        <v>0</v>
      </c>
      <c r="L110" s="46">
        <f>COUNTIF('Luar Negeri'!$F$4:$Y$7,B110)</f>
        <v>0</v>
      </c>
    </row>
    <row r="111" spans="1:12" x14ac:dyDescent="0.25">
      <c r="A111" s="47">
        <f t="shared" si="1"/>
        <v>108</v>
      </c>
      <c r="B111" s="48" t="s">
        <v>120</v>
      </c>
      <c r="C111" s="46">
        <f>COUNTIF(Mandiri!$D$4:$D$6,B111)</f>
        <v>0</v>
      </c>
      <c r="D111" s="46">
        <f>COUNTIF(Mandiri!$F$4:$Y$6,B111)</f>
        <v>0</v>
      </c>
      <c r="E111" s="46">
        <f>COUNTIF(DIPA!$D$4:$D$32,B111)</f>
        <v>0</v>
      </c>
      <c r="F111" s="46">
        <f>COUNTIF(DIPA!$F$4:$Y$32,B111)</f>
        <v>1</v>
      </c>
      <c r="G111" s="46">
        <f>COUNTIF(Kemenristekdikti!$D$4:$D$27,B111)</f>
        <v>0</v>
      </c>
      <c r="H111" s="46">
        <f>COUNTIF(Kemenristekdikti!$F$4:$Y$27,B111)</f>
        <v>0</v>
      </c>
      <c r="I111" s="46">
        <f>COUNTIF('Non Kemenristekdikti'!$D$4:$D$7,B111)</f>
        <v>0</v>
      </c>
      <c r="J111" s="46">
        <f>COUNTIF('Non Kemenristekdikti'!$F$4:$Y$7,B111)</f>
        <v>0</v>
      </c>
      <c r="K111" s="46">
        <f>COUNTIF('Luar Negeri'!$D$4:$D$7,B111)</f>
        <v>0</v>
      </c>
      <c r="L111" s="46">
        <f>COUNTIF('Luar Negeri'!$F$4:$Y$7,B111)</f>
        <v>0</v>
      </c>
    </row>
    <row r="112" spans="1:12" x14ac:dyDescent="0.25">
      <c r="A112" s="47">
        <f t="shared" si="1"/>
        <v>109</v>
      </c>
      <c r="B112" s="48" t="s">
        <v>121</v>
      </c>
      <c r="C112" s="46">
        <f>COUNTIF(Mandiri!$D$4:$D$6,B112)</f>
        <v>0</v>
      </c>
      <c r="D112" s="46">
        <f>COUNTIF(Mandiri!$F$4:$Y$6,B112)</f>
        <v>0</v>
      </c>
      <c r="E112" s="46">
        <f>COUNTIF(DIPA!$D$4:$D$32,B112)</f>
        <v>1</v>
      </c>
      <c r="F112" s="46">
        <f>COUNTIF(DIPA!$F$4:$Y$32,B112)</f>
        <v>1</v>
      </c>
      <c r="G112" s="46">
        <f>COUNTIF(Kemenristekdikti!$D$4:$D$27,B112)</f>
        <v>0</v>
      </c>
      <c r="H112" s="46">
        <f>COUNTIF(Kemenristekdikti!$F$4:$Y$27,B112)</f>
        <v>0</v>
      </c>
      <c r="I112" s="46">
        <f>COUNTIF('Non Kemenristekdikti'!$D$4:$D$7,B112)</f>
        <v>0</v>
      </c>
      <c r="J112" s="46">
        <f>COUNTIF('Non Kemenristekdikti'!$F$4:$Y$7,B112)</f>
        <v>0</v>
      </c>
      <c r="K112" s="46">
        <f>COUNTIF('Luar Negeri'!$D$4:$D$7,B112)</f>
        <v>0</v>
      </c>
      <c r="L112" s="46">
        <f>COUNTIF('Luar Negeri'!$F$4:$Y$7,B112)</f>
        <v>0</v>
      </c>
    </row>
    <row r="113" spans="1:12" x14ac:dyDescent="0.25">
      <c r="A113" s="47">
        <f t="shared" si="1"/>
        <v>110</v>
      </c>
      <c r="B113" s="48" t="s">
        <v>122</v>
      </c>
      <c r="C113" s="46">
        <f>COUNTIF(Mandiri!$D$4:$D$6,B113)</f>
        <v>0</v>
      </c>
      <c r="D113" s="46">
        <f>COUNTIF(Mandiri!$F$4:$Y$6,B113)</f>
        <v>0</v>
      </c>
      <c r="E113" s="46">
        <f>COUNTIF(DIPA!$D$4:$D$32,B113)</f>
        <v>1</v>
      </c>
      <c r="F113" s="46">
        <f>COUNTIF(DIPA!$F$4:$Y$32,B113)</f>
        <v>1</v>
      </c>
      <c r="G113" s="46">
        <f>COUNTIF(Kemenristekdikti!$D$4:$D$27,B113)</f>
        <v>0</v>
      </c>
      <c r="H113" s="46">
        <f>COUNTIF(Kemenristekdikti!$F$4:$Y$27,B113)</f>
        <v>0</v>
      </c>
      <c r="I113" s="46">
        <f>COUNTIF('Non Kemenristekdikti'!$D$4:$D$7,B113)</f>
        <v>0</v>
      </c>
      <c r="J113" s="46">
        <f>COUNTIF('Non Kemenristekdikti'!$F$4:$Y$7,B113)</f>
        <v>0</v>
      </c>
      <c r="K113" s="46">
        <f>COUNTIF('Luar Negeri'!$D$4:$D$7,B113)</f>
        <v>0</v>
      </c>
      <c r="L113" s="46">
        <f>COUNTIF('Luar Negeri'!$F$4:$Y$7,B113)</f>
        <v>0</v>
      </c>
    </row>
    <row r="114" spans="1:12" ht="30" x14ac:dyDescent="0.25">
      <c r="A114" s="47">
        <f t="shared" si="1"/>
        <v>111</v>
      </c>
      <c r="B114" s="48" t="s">
        <v>123</v>
      </c>
      <c r="C114" s="46">
        <f>COUNTIF(Mandiri!$D$4:$D$6,B114)</f>
        <v>0</v>
      </c>
      <c r="D114" s="46">
        <f>COUNTIF(Mandiri!$F$4:$Y$6,B114)</f>
        <v>0</v>
      </c>
      <c r="E114" s="46">
        <f>COUNTIF(DIPA!$D$4:$D$32,B114)</f>
        <v>0</v>
      </c>
      <c r="F114" s="46">
        <f>COUNTIF(DIPA!$F$4:$Y$32,B114)</f>
        <v>1</v>
      </c>
      <c r="G114" s="46">
        <f>COUNTIF(Kemenristekdikti!$D$4:$D$27,B114)</f>
        <v>0</v>
      </c>
      <c r="H114" s="46">
        <f>COUNTIF(Kemenristekdikti!$F$4:$Y$27,B114)</f>
        <v>0</v>
      </c>
      <c r="I114" s="46">
        <f>COUNTIF('Non Kemenristekdikti'!$D$4:$D$7,B114)</f>
        <v>0</v>
      </c>
      <c r="J114" s="46">
        <f>COUNTIF('Non Kemenristekdikti'!$F$4:$Y$7,B114)</f>
        <v>0</v>
      </c>
      <c r="K114" s="46">
        <f>COUNTIF('Luar Negeri'!$D$4:$D$7,B114)</f>
        <v>0</v>
      </c>
      <c r="L114" s="46">
        <f>COUNTIF('Luar Negeri'!$F$4:$Y$7,B114)</f>
        <v>0</v>
      </c>
    </row>
    <row r="115" spans="1:12" x14ac:dyDescent="0.25">
      <c r="A115" s="47">
        <f t="shared" si="1"/>
        <v>112</v>
      </c>
      <c r="B115" s="49" t="s">
        <v>124</v>
      </c>
      <c r="C115" s="46">
        <f>COUNTIF(Mandiri!$D$4:$D$6,B115)</f>
        <v>0</v>
      </c>
      <c r="D115" s="46">
        <f>COUNTIF(Mandiri!$F$4:$Y$6,B115)</f>
        <v>0</v>
      </c>
      <c r="E115" s="46">
        <f>COUNTIF(DIPA!$D$4:$D$32,B115)</f>
        <v>0</v>
      </c>
      <c r="F115" s="46">
        <f>COUNTIF(DIPA!$F$4:$Y$32,B115)</f>
        <v>1</v>
      </c>
      <c r="G115" s="46">
        <f>COUNTIF(Kemenristekdikti!$D$4:$D$27,B115)</f>
        <v>0</v>
      </c>
      <c r="H115" s="46">
        <f>COUNTIF(Kemenristekdikti!$F$4:$Y$27,B115)</f>
        <v>0</v>
      </c>
      <c r="I115" s="46">
        <f>COUNTIF('Non Kemenristekdikti'!$D$4:$D$7,B115)</f>
        <v>0</v>
      </c>
      <c r="J115" s="46">
        <f>COUNTIF('Non Kemenristekdikti'!$F$4:$Y$7,B115)</f>
        <v>0</v>
      </c>
      <c r="K115" s="46">
        <f>COUNTIF('Luar Negeri'!$D$4:$D$7,B115)</f>
        <v>0</v>
      </c>
      <c r="L115" s="46">
        <f>COUNTIF('Luar Negeri'!$F$4:$Y$7,B115)</f>
        <v>0</v>
      </c>
    </row>
    <row r="116" spans="1:12" x14ac:dyDescent="0.25">
      <c r="A116" s="47">
        <f t="shared" si="1"/>
        <v>113</v>
      </c>
      <c r="B116" s="48" t="s">
        <v>125</v>
      </c>
      <c r="C116" s="46">
        <f>COUNTIF(Mandiri!$D$4:$D$6,B116)</f>
        <v>0</v>
      </c>
      <c r="D116" s="46">
        <f>COUNTIF(Mandiri!$F$4:$Y$6,B116)</f>
        <v>0</v>
      </c>
      <c r="E116" s="46">
        <f>COUNTIF(DIPA!$D$4:$D$32,B116)</f>
        <v>0</v>
      </c>
      <c r="F116" s="46">
        <f>COUNTIF(DIPA!$F$4:$Y$32,B116)</f>
        <v>0</v>
      </c>
      <c r="G116" s="46">
        <f>COUNTIF(Kemenristekdikti!$D$4:$D$27,B116)</f>
        <v>1</v>
      </c>
      <c r="H116" s="46">
        <f>COUNTIF(Kemenristekdikti!$F$4:$Y$27,B116)</f>
        <v>0</v>
      </c>
      <c r="I116" s="46">
        <f>COUNTIF('Non Kemenristekdikti'!$D$4:$D$7,B116)</f>
        <v>0</v>
      </c>
      <c r="J116" s="46">
        <f>COUNTIF('Non Kemenristekdikti'!$F$4:$Y$7,B116)</f>
        <v>0</v>
      </c>
      <c r="K116" s="46">
        <f>COUNTIF('Luar Negeri'!$D$4:$D$7,B116)</f>
        <v>0</v>
      </c>
      <c r="L116" s="46">
        <f>COUNTIF('Luar Negeri'!$F$4:$Y$7,B116)</f>
        <v>0</v>
      </c>
    </row>
    <row r="117" spans="1:12" ht="30" x14ac:dyDescent="0.25">
      <c r="A117" s="47">
        <f t="shared" si="1"/>
        <v>114</v>
      </c>
      <c r="B117" s="48" t="s">
        <v>126</v>
      </c>
      <c r="C117" s="46">
        <f>COUNTIF(Mandiri!$D$4:$D$6,B117)</f>
        <v>0</v>
      </c>
      <c r="D117" s="46">
        <f>COUNTIF(Mandiri!$F$4:$Y$6,B117)</f>
        <v>0</v>
      </c>
      <c r="E117" s="46">
        <f>COUNTIF(DIPA!$D$4:$D$32,B117)</f>
        <v>1</v>
      </c>
      <c r="F117" s="46">
        <f>COUNTIF(DIPA!$F$4:$Y$32,B117)</f>
        <v>0</v>
      </c>
      <c r="G117" s="46">
        <f>COUNTIF(Kemenristekdikti!$D$4:$D$27,B117)</f>
        <v>0</v>
      </c>
      <c r="H117" s="46">
        <f>COUNTIF(Kemenristekdikti!$F$4:$Y$27,B117)</f>
        <v>0</v>
      </c>
      <c r="I117" s="46">
        <f>COUNTIF('Non Kemenristekdikti'!$D$4:$D$7,B117)</f>
        <v>0</v>
      </c>
      <c r="J117" s="46">
        <f>COUNTIF('Non Kemenristekdikti'!$F$4:$Y$7,B117)</f>
        <v>0</v>
      </c>
      <c r="K117" s="46">
        <f>COUNTIF('Luar Negeri'!$D$4:$D$7,B117)</f>
        <v>0</v>
      </c>
      <c r="L117" s="46">
        <f>COUNTIF('Luar Negeri'!$F$4:$Y$7,B117)</f>
        <v>0</v>
      </c>
    </row>
    <row r="118" spans="1:12" ht="30" x14ac:dyDescent="0.25">
      <c r="A118" s="47">
        <f t="shared" si="1"/>
        <v>115</v>
      </c>
      <c r="B118" s="48" t="s">
        <v>127</v>
      </c>
      <c r="C118" s="46">
        <f>COUNTIF(Mandiri!$D$4:$D$6,B118)</f>
        <v>0</v>
      </c>
      <c r="D118" s="46">
        <f>COUNTIF(Mandiri!$F$4:$Y$6,B118)</f>
        <v>0</v>
      </c>
      <c r="E118" s="46">
        <f>COUNTIF(DIPA!$D$4:$D$32,B118)</f>
        <v>0</v>
      </c>
      <c r="F118" s="46">
        <f>COUNTIF(DIPA!$F$4:$Y$32,B118)</f>
        <v>1</v>
      </c>
      <c r="G118" s="46">
        <f>COUNTIF(Kemenristekdikti!$D$4:$D$27,B118)</f>
        <v>0</v>
      </c>
      <c r="H118" s="46">
        <f>COUNTIF(Kemenristekdikti!$F$4:$Y$27,B118)</f>
        <v>0</v>
      </c>
      <c r="I118" s="46">
        <f>COUNTIF('Non Kemenristekdikti'!$D$4:$D$7,B118)</f>
        <v>0</v>
      </c>
      <c r="J118" s="46">
        <f>COUNTIF('Non Kemenristekdikti'!$F$4:$Y$7,B118)</f>
        <v>0</v>
      </c>
      <c r="K118" s="46">
        <f>COUNTIF('Luar Negeri'!$D$4:$D$7,B118)</f>
        <v>0</v>
      </c>
      <c r="L118" s="46">
        <f>COUNTIF('Luar Negeri'!$F$4:$Y$7,B118)</f>
        <v>0</v>
      </c>
    </row>
    <row r="119" spans="1:12" x14ac:dyDescent="0.25">
      <c r="A119" s="47">
        <f t="shared" si="1"/>
        <v>116</v>
      </c>
      <c r="B119" s="48" t="s">
        <v>128</v>
      </c>
      <c r="C119" s="46">
        <f>COUNTIF(Mandiri!$D$4:$D$6,B119)</f>
        <v>0</v>
      </c>
      <c r="D119" s="46">
        <f>COUNTIF(Mandiri!$F$4:$Y$6,B119)</f>
        <v>0</v>
      </c>
      <c r="E119" s="46">
        <f>COUNTIF(DIPA!$D$4:$D$32,B119)</f>
        <v>0</v>
      </c>
      <c r="F119" s="46">
        <f>COUNTIF(DIPA!$F$4:$Y$32,B119)</f>
        <v>0</v>
      </c>
      <c r="G119" s="46">
        <f>COUNTIF(Kemenristekdikti!$D$4:$D$27,B119)</f>
        <v>0</v>
      </c>
      <c r="H119" s="46">
        <f>COUNTIF(Kemenristekdikti!$F$4:$Y$27,B119)</f>
        <v>0</v>
      </c>
      <c r="I119" s="46">
        <f>COUNTIF('Non Kemenristekdikti'!$D$4:$D$7,B119)</f>
        <v>0</v>
      </c>
      <c r="J119" s="46">
        <f>COUNTIF('Non Kemenristekdikti'!$F$4:$Y$7,B119)</f>
        <v>0</v>
      </c>
      <c r="K119" s="46">
        <f>COUNTIF('Luar Negeri'!$D$4:$D$7,B119)</f>
        <v>0</v>
      </c>
      <c r="L119" s="46">
        <f>COUNTIF('Luar Negeri'!$F$4:$Y$7,B119)</f>
        <v>0</v>
      </c>
    </row>
    <row r="120" spans="1:12" ht="30" x14ac:dyDescent="0.25">
      <c r="A120" s="47">
        <f t="shared" si="1"/>
        <v>117</v>
      </c>
      <c r="B120" s="48" t="s">
        <v>129</v>
      </c>
      <c r="C120" s="46">
        <f>COUNTIF(Mandiri!$D$4:$D$6,B120)</f>
        <v>0</v>
      </c>
      <c r="D120" s="46">
        <f>COUNTIF(Mandiri!$F$4:$Y$6,B120)</f>
        <v>0</v>
      </c>
      <c r="E120" s="46">
        <f>COUNTIF(DIPA!$D$4:$D$32,B120)</f>
        <v>0</v>
      </c>
      <c r="F120" s="46">
        <f>COUNTIF(DIPA!$F$4:$Y$32,B120)</f>
        <v>2</v>
      </c>
      <c r="G120" s="46">
        <f>COUNTIF(Kemenristekdikti!$D$4:$D$27,B120)</f>
        <v>1</v>
      </c>
      <c r="H120" s="46">
        <f>COUNTIF(Kemenristekdikti!$F$4:$Y$27,B120)</f>
        <v>0</v>
      </c>
      <c r="I120" s="46">
        <f>COUNTIF('Non Kemenristekdikti'!$D$4:$D$7,B120)</f>
        <v>0</v>
      </c>
      <c r="J120" s="46">
        <f>COUNTIF('Non Kemenristekdikti'!$F$4:$Y$7,B120)</f>
        <v>0</v>
      </c>
      <c r="K120" s="46">
        <f>COUNTIF('Luar Negeri'!$D$4:$D$7,B120)</f>
        <v>0</v>
      </c>
      <c r="L120" s="46">
        <f>COUNTIF('Luar Negeri'!$F$4:$Y$7,B120)</f>
        <v>0</v>
      </c>
    </row>
    <row r="121" spans="1:12" x14ac:dyDescent="0.25">
      <c r="A121" s="47">
        <f t="shared" si="1"/>
        <v>118</v>
      </c>
      <c r="B121" s="48" t="s">
        <v>130</v>
      </c>
      <c r="C121" s="46">
        <f>COUNTIF(Mandiri!$D$4:$D$6,B121)</f>
        <v>0</v>
      </c>
      <c r="D121" s="46">
        <f>COUNTIF(Mandiri!$F$4:$Y$6,B121)</f>
        <v>0</v>
      </c>
      <c r="E121" s="46">
        <f>COUNTIF(DIPA!$D$4:$D$32,B121)</f>
        <v>0</v>
      </c>
      <c r="F121" s="46">
        <f>COUNTIF(DIPA!$F$4:$Y$32,B121)</f>
        <v>1</v>
      </c>
      <c r="G121" s="46">
        <f>COUNTIF(Kemenristekdikti!$D$4:$D$27,B121)</f>
        <v>0</v>
      </c>
      <c r="H121" s="46">
        <f>COUNTIF(Kemenristekdikti!$F$4:$Y$27,B121)</f>
        <v>0</v>
      </c>
      <c r="I121" s="46">
        <f>COUNTIF('Non Kemenristekdikti'!$D$4:$D$7,B121)</f>
        <v>0</v>
      </c>
      <c r="J121" s="46">
        <f>COUNTIF('Non Kemenristekdikti'!$F$4:$Y$7,B121)</f>
        <v>0</v>
      </c>
      <c r="K121" s="46">
        <f>COUNTIF('Luar Negeri'!$D$4:$D$7,B121)</f>
        <v>0</v>
      </c>
      <c r="L121" s="46">
        <f>COUNTIF('Luar Negeri'!$F$4:$Y$7,B121)</f>
        <v>0</v>
      </c>
    </row>
    <row r="122" spans="1:12" x14ac:dyDescent="0.25">
      <c r="A122" s="47">
        <f t="shared" si="1"/>
        <v>119</v>
      </c>
      <c r="B122" s="48" t="s">
        <v>131</v>
      </c>
      <c r="C122" s="46">
        <f>COUNTIF(Mandiri!$D$4:$D$6,B122)</f>
        <v>0</v>
      </c>
      <c r="D122" s="46">
        <f>COUNTIF(Mandiri!$F$4:$Y$6,B122)</f>
        <v>0</v>
      </c>
      <c r="E122" s="46">
        <f>COUNTIF(DIPA!$D$4:$D$32,B122)</f>
        <v>0</v>
      </c>
      <c r="F122" s="46">
        <f>COUNTIF(DIPA!$F$4:$Y$32,B122)</f>
        <v>1</v>
      </c>
      <c r="G122" s="46">
        <f>COUNTIF(Kemenristekdikti!$D$4:$D$27,B122)</f>
        <v>0</v>
      </c>
      <c r="H122" s="46">
        <f>COUNTIF(Kemenristekdikti!$F$4:$Y$27,B122)</f>
        <v>0</v>
      </c>
      <c r="I122" s="46">
        <f>COUNTIF('Non Kemenristekdikti'!$D$4:$D$7,B122)</f>
        <v>0</v>
      </c>
      <c r="J122" s="46">
        <f>COUNTIF('Non Kemenristekdikti'!$F$4:$Y$7,B122)</f>
        <v>0</v>
      </c>
      <c r="K122" s="46">
        <f>COUNTIF('Luar Negeri'!$D$4:$D$7,B122)</f>
        <v>0</v>
      </c>
      <c r="L122" s="46">
        <f>COUNTIF('Luar Negeri'!$F$4:$Y$7,B122)</f>
        <v>0</v>
      </c>
    </row>
    <row r="123" spans="1:12" x14ac:dyDescent="0.25">
      <c r="A123" s="47">
        <f t="shared" si="1"/>
        <v>120</v>
      </c>
      <c r="B123" s="49" t="s">
        <v>132</v>
      </c>
      <c r="C123" s="46">
        <f>COUNTIF(Mandiri!$D$4:$D$6,B123)</f>
        <v>0</v>
      </c>
      <c r="D123" s="46">
        <f>COUNTIF(Mandiri!$F$4:$Y$6,B123)</f>
        <v>0</v>
      </c>
      <c r="E123" s="46">
        <f>COUNTIF(DIPA!$D$4:$D$32,B123)</f>
        <v>0</v>
      </c>
      <c r="F123" s="46">
        <f>COUNTIF(DIPA!$F$4:$Y$32,B123)</f>
        <v>0</v>
      </c>
      <c r="G123" s="46">
        <f>COUNTIF(Kemenristekdikti!$D$4:$D$27,B123)</f>
        <v>0</v>
      </c>
      <c r="H123" s="46">
        <f>COUNTIF(Kemenristekdikti!$F$4:$Y$27,B123)</f>
        <v>0</v>
      </c>
      <c r="I123" s="46">
        <f>COUNTIF('Non Kemenristekdikti'!$D$4:$D$7,B123)</f>
        <v>0</v>
      </c>
      <c r="J123" s="46">
        <f>COUNTIF('Non Kemenristekdikti'!$F$4:$Y$7,B123)</f>
        <v>0</v>
      </c>
      <c r="K123" s="46">
        <f>COUNTIF('Luar Negeri'!$D$4:$D$7,B123)</f>
        <v>0</v>
      </c>
      <c r="L123" s="46">
        <f>COUNTIF('Luar Negeri'!$F$4:$Y$7,B123)</f>
        <v>0</v>
      </c>
    </row>
    <row r="124" spans="1:12" x14ac:dyDescent="0.25">
      <c r="A124" s="47">
        <f t="shared" si="1"/>
        <v>121</v>
      </c>
      <c r="B124" s="48" t="s">
        <v>133</v>
      </c>
      <c r="C124" s="46">
        <f>COUNTIF(Mandiri!$D$4:$D$6,B124)</f>
        <v>0</v>
      </c>
      <c r="D124" s="46">
        <f>COUNTIF(Mandiri!$F$4:$Y$6,B124)</f>
        <v>0</v>
      </c>
      <c r="E124" s="46">
        <f>COUNTIF(DIPA!$D$4:$D$32,B124)</f>
        <v>1</v>
      </c>
      <c r="F124" s="46">
        <f>COUNTIF(DIPA!$F$4:$Y$32,B124)</f>
        <v>0</v>
      </c>
      <c r="G124" s="46">
        <f>COUNTIF(Kemenristekdikti!$D$4:$D$27,B124)</f>
        <v>0</v>
      </c>
      <c r="H124" s="46">
        <f>COUNTIF(Kemenristekdikti!$F$4:$Y$27,B124)</f>
        <v>1</v>
      </c>
      <c r="I124" s="46">
        <f>COUNTIF('Non Kemenristekdikti'!$D$4:$D$7,B124)</f>
        <v>0</v>
      </c>
      <c r="J124" s="46">
        <f>COUNTIF('Non Kemenristekdikti'!$F$4:$Y$7,B124)</f>
        <v>0</v>
      </c>
      <c r="K124" s="46">
        <f>COUNTIF('Luar Negeri'!$D$4:$D$7,B124)</f>
        <v>0</v>
      </c>
      <c r="L124" s="46">
        <f>COUNTIF('Luar Negeri'!$F$4:$Y$7,B124)</f>
        <v>0</v>
      </c>
    </row>
    <row r="125" spans="1:12" x14ac:dyDescent="0.25">
      <c r="A125" s="47">
        <f t="shared" si="1"/>
        <v>122</v>
      </c>
      <c r="B125" s="48" t="s">
        <v>134</v>
      </c>
      <c r="C125" s="46">
        <f>COUNTIF(Mandiri!$D$4:$D$6,B125)</f>
        <v>0</v>
      </c>
      <c r="D125" s="46">
        <f>COUNTIF(Mandiri!$F$4:$Y$6,B125)</f>
        <v>0</v>
      </c>
      <c r="E125" s="46">
        <f>COUNTIF(DIPA!$D$4:$D$32,B125)</f>
        <v>0</v>
      </c>
      <c r="F125" s="46">
        <f>COUNTIF(DIPA!$F$4:$Y$32,B125)</f>
        <v>1</v>
      </c>
      <c r="G125" s="46">
        <f>COUNTIF(Kemenristekdikti!$D$4:$D$27,B125)</f>
        <v>0</v>
      </c>
      <c r="H125" s="46">
        <f>COUNTIF(Kemenristekdikti!$F$4:$Y$27,B125)</f>
        <v>0</v>
      </c>
      <c r="I125" s="46">
        <f>COUNTIF('Non Kemenristekdikti'!$D$4:$D$7,B125)</f>
        <v>0</v>
      </c>
      <c r="J125" s="46">
        <f>COUNTIF('Non Kemenristekdikti'!$F$4:$Y$7,B125)</f>
        <v>0</v>
      </c>
      <c r="K125" s="46">
        <f>COUNTIF('Luar Negeri'!$D$4:$D$7,B125)</f>
        <v>0</v>
      </c>
      <c r="L125" s="46">
        <f>COUNTIF('Luar Negeri'!$F$4:$Y$7,B125)</f>
        <v>0</v>
      </c>
    </row>
    <row r="126" spans="1:12" x14ac:dyDescent="0.25">
      <c r="A126" s="47">
        <f t="shared" si="1"/>
        <v>123</v>
      </c>
      <c r="B126" s="48" t="s">
        <v>135</v>
      </c>
      <c r="C126" s="46">
        <f>COUNTIF(Mandiri!$D$4:$D$6,B126)</f>
        <v>0</v>
      </c>
      <c r="D126" s="46">
        <f>COUNTIF(Mandiri!$F$4:$Y$6,B126)</f>
        <v>0</v>
      </c>
      <c r="E126" s="46">
        <f>COUNTIF(DIPA!$D$4:$D$32,B126)</f>
        <v>0</v>
      </c>
      <c r="F126" s="46">
        <f>COUNTIF(DIPA!$F$4:$Y$32,B126)</f>
        <v>0</v>
      </c>
      <c r="G126" s="46">
        <f>COUNTIF(Kemenristekdikti!$D$4:$D$27,B126)</f>
        <v>0</v>
      </c>
      <c r="H126" s="46">
        <f>COUNTIF(Kemenristekdikti!$F$4:$Y$27,B126)</f>
        <v>1</v>
      </c>
      <c r="I126" s="46">
        <f>COUNTIF('Non Kemenristekdikti'!$D$4:$D$7,B126)</f>
        <v>0</v>
      </c>
      <c r="J126" s="46">
        <f>COUNTIF('Non Kemenristekdikti'!$F$4:$Y$7,B126)</f>
        <v>0</v>
      </c>
      <c r="K126" s="46">
        <f>COUNTIF('Luar Negeri'!$D$4:$D$7,B126)</f>
        <v>0</v>
      </c>
      <c r="L126" s="46">
        <f>COUNTIF('Luar Negeri'!$F$4:$Y$7,B126)</f>
        <v>0</v>
      </c>
    </row>
    <row r="127" spans="1:12" x14ac:dyDescent="0.25">
      <c r="A127" s="47">
        <f t="shared" si="1"/>
        <v>124</v>
      </c>
      <c r="B127" s="48" t="s">
        <v>136</v>
      </c>
      <c r="C127" s="46">
        <f>COUNTIF(Mandiri!$D$4:$D$6,B127)</f>
        <v>0</v>
      </c>
      <c r="D127" s="46">
        <f>COUNTIF(Mandiri!$F$4:$Y$6,B127)</f>
        <v>0</v>
      </c>
      <c r="E127" s="46">
        <f>COUNTIF(DIPA!$D$4:$D$32,B127)</f>
        <v>0</v>
      </c>
      <c r="F127" s="46">
        <f>COUNTIF(DIPA!$F$4:$Y$32,B127)</f>
        <v>2</v>
      </c>
      <c r="G127" s="46">
        <f>COUNTIF(Kemenristekdikti!$D$4:$D$27,B127)</f>
        <v>0</v>
      </c>
      <c r="H127" s="46">
        <f>COUNTIF(Kemenristekdikti!$F$4:$Y$27,B127)</f>
        <v>0</v>
      </c>
      <c r="I127" s="46">
        <f>COUNTIF('Non Kemenristekdikti'!$D$4:$D$7,B127)</f>
        <v>0</v>
      </c>
      <c r="J127" s="46">
        <f>COUNTIF('Non Kemenristekdikti'!$F$4:$Y$7,B127)</f>
        <v>0</v>
      </c>
      <c r="K127" s="46">
        <f>COUNTIF('Luar Negeri'!$D$4:$D$7,B127)</f>
        <v>0</v>
      </c>
      <c r="L127" s="46">
        <f>COUNTIF('Luar Negeri'!$F$4:$Y$7,B127)</f>
        <v>0</v>
      </c>
    </row>
    <row r="128" spans="1:12" x14ac:dyDescent="0.25">
      <c r="A128" s="47">
        <f t="shared" si="1"/>
        <v>125</v>
      </c>
      <c r="B128" s="48" t="s">
        <v>137</v>
      </c>
      <c r="C128" s="46">
        <f>COUNTIF(Mandiri!$D$4:$D$6,B128)</f>
        <v>0</v>
      </c>
      <c r="D128" s="46">
        <f>COUNTIF(Mandiri!$F$4:$Y$6,B128)</f>
        <v>0</v>
      </c>
      <c r="E128" s="46">
        <f>COUNTIF(DIPA!$D$4:$D$32,B128)</f>
        <v>0</v>
      </c>
      <c r="F128" s="46">
        <f>COUNTIF(DIPA!$F$4:$Y$32,B128)</f>
        <v>1</v>
      </c>
      <c r="G128" s="46">
        <f>COUNTIF(Kemenristekdikti!$D$4:$D$27,B128)</f>
        <v>0</v>
      </c>
      <c r="H128" s="46">
        <f>COUNTIF(Kemenristekdikti!$F$4:$Y$27,B128)</f>
        <v>0</v>
      </c>
      <c r="I128" s="46">
        <f>COUNTIF('Non Kemenristekdikti'!$D$4:$D$7,B128)</f>
        <v>0</v>
      </c>
      <c r="J128" s="46">
        <f>COUNTIF('Non Kemenristekdikti'!$F$4:$Y$7,B128)</f>
        <v>0</v>
      </c>
      <c r="K128" s="46">
        <f>COUNTIF('Luar Negeri'!$D$4:$D$7,B128)</f>
        <v>0</v>
      </c>
      <c r="L128" s="46">
        <f>COUNTIF('Luar Negeri'!$F$4:$Y$7,B128)</f>
        <v>0</v>
      </c>
    </row>
    <row r="129" spans="1:12" x14ac:dyDescent="0.25">
      <c r="A129" s="47">
        <f t="shared" si="1"/>
        <v>126</v>
      </c>
      <c r="B129" s="48" t="s">
        <v>138</v>
      </c>
      <c r="C129" s="46">
        <f>COUNTIF(Mandiri!$D$4:$D$6,B129)</f>
        <v>0</v>
      </c>
      <c r="D129" s="46">
        <f>COUNTIF(Mandiri!$F$4:$Y$6,B129)</f>
        <v>0</v>
      </c>
      <c r="E129" s="46">
        <f>COUNTIF(DIPA!$D$4:$D$32,B129)</f>
        <v>0</v>
      </c>
      <c r="F129" s="46">
        <f>COUNTIF(DIPA!$F$4:$Y$32,B129)</f>
        <v>0</v>
      </c>
      <c r="G129" s="46">
        <f>COUNTIF(Kemenristekdikti!$D$4:$D$27,B129)</f>
        <v>0</v>
      </c>
      <c r="H129" s="46">
        <f>COUNTIF(Kemenristekdikti!$F$4:$Y$27,B129)</f>
        <v>0</v>
      </c>
      <c r="I129" s="46">
        <f>COUNTIF('Non Kemenristekdikti'!$D$4:$D$7,B129)</f>
        <v>0</v>
      </c>
      <c r="J129" s="46">
        <f>COUNTIF('Non Kemenristekdikti'!$F$4:$Y$7,B129)</f>
        <v>0</v>
      </c>
      <c r="K129" s="46">
        <f>COUNTIF('Luar Negeri'!$D$4:$D$7,B129)</f>
        <v>0</v>
      </c>
      <c r="L129" s="46">
        <f>COUNTIF('Luar Negeri'!$F$4:$Y$7,B129)</f>
        <v>0</v>
      </c>
    </row>
    <row r="130" spans="1:12" x14ac:dyDescent="0.25">
      <c r="A130" s="47">
        <f t="shared" si="1"/>
        <v>127</v>
      </c>
      <c r="B130" s="48" t="s">
        <v>139</v>
      </c>
      <c r="C130" s="46">
        <f>COUNTIF(Mandiri!$D$4:$D$6,B130)</f>
        <v>0</v>
      </c>
      <c r="D130" s="46">
        <f>COUNTIF(Mandiri!$F$4:$Y$6,B130)</f>
        <v>0</v>
      </c>
      <c r="E130" s="46">
        <f>COUNTIF(DIPA!$D$4:$D$32,B130)</f>
        <v>0</v>
      </c>
      <c r="F130" s="46">
        <f>COUNTIF(DIPA!$F$4:$Y$32,B130)</f>
        <v>0</v>
      </c>
      <c r="G130" s="46">
        <f>COUNTIF(Kemenristekdikti!$D$4:$D$27,B130)</f>
        <v>0</v>
      </c>
      <c r="H130" s="46">
        <f>COUNTIF(Kemenristekdikti!$F$4:$Y$27,B130)</f>
        <v>0</v>
      </c>
      <c r="I130" s="46">
        <f>COUNTIF('Non Kemenristekdikti'!$D$4:$D$7,B130)</f>
        <v>0</v>
      </c>
      <c r="J130" s="46">
        <f>COUNTIF('Non Kemenristekdikti'!$F$4:$Y$7,B130)</f>
        <v>0</v>
      </c>
      <c r="K130" s="46">
        <f>COUNTIF('Luar Negeri'!$D$4:$D$7,B130)</f>
        <v>0</v>
      </c>
      <c r="L130" s="46">
        <f>COUNTIF('Luar Negeri'!$F$4:$Y$7,B130)</f>
        <v>0</v>
      </c>
    </row>
    <row r="131" spans="1:12" x14ac:dyDescent="0.25">
      <c r="A131" s="47">
        <f t="shared" si="1"/>
        <v>128</v>
      </c>
      <c r="B131" s="48" t="s">
        <v>140</v>
      </c>
      <c r="C131" s="46">
        <f>COUNTIF(Mandiri!$D$4:$D$6,B131)</f>
        <v>0</v>
      </c>
      <c r="D131" s="46">
        <f>COUNTIF(Mandiri!$F$4:$Y$6,B131)</f>
        <v>0</v>
      </c>
      <c r="E131" s="46">
        <f>COUNTIF(DIPA!$D$4:$D$32,B131)</f>
        <v>0</v>
      </c>
      <c r="F131" s="46">
        <f>COUNTIF(DIPA!$F$4:$Y$32,B131)</f>
        <v>1</v>
      </c>
      <c r="G131" s="46">
        <f>COUNTIF(Kemenristekdikti!$D$4:$D$27,B131)</f>
        <v>0</v>
      </c>
      <c r="H131" s="46">
        <f>COUNTIF(Kemenristekdikti!$F$4:$Y$27,B131)</f>
        <v>0</v>
      </c>
      <c r="I131" s="46">
        <f>COUNTIF('Non Kemenristekdikti'!$D$4:$D$7,B131)</f>
        <v>0</v>
      </c>
      <c r="J131" s="46">
        <f>COUNTIF('Non Kemenristekdikti'!$F$4:$Y$7,B131)</f>
        <v>0</v>
      </c>
      <c r="K131" s="46">
        <f>COUNTIF('Luar Negeri'!$D$4:$D$7,B131)</f>
        <v>0</v>
      </c>
      <c r="L131" s="46">
        <f>COUNTIF('Luar Negeri'!$F$4:$Y$7,B131)</f>
        <v>0</v>
      </c>
    </row>
    <row r="132" spans="1:12" ht="30" x14ac:dyDescent="0.25">
      <c r="A132" s="47">
        <f t="shared" si="1"/>
        <v>129</v>
      </c>
      <c r="B132" s="49" t="s">
        <v>202</v>
      </c>
      <c r="C132" s="46">
        <f>COUNTIF(Mandiri!$D$4:$D$6,B132)</f>
        <v>0</v>
      </c>
      <c r="D132" s="46">
        <f>COUNTIF(Mandiri!$F$4:$Y$6,B132)</f>
        <v>0</v>
      </c>
      <c r="E132" s="46">
        <f>COUNTIF(DIPA!$D$4:$D$32,B132)</f>
        <v>0</v>
      </c>
      <c r="F132" s="46">
        <f>COUNTIF(DIPA!$F$4:$Y$32,B132)</f>
        <v>0</v>
      </c>
      <c r="G132" s="46">
        <f>COUNTIF(Kemenristekdikti!$D$4:$D$27,B132)</f>
        <v>0</v>
      </c>
      <c r="H132" s="46">
        <f>COUNTIF(Kemenristekdikti!$F$4:$Y$27,B132)</f>
        <v>0</v>
      </c>
      <c r="I132" s="46">
        <f>COUNTIF('Non Kemenristekdikti'!$D$4:$D$7,B132)</f>
        <v>0</v>
      </c>
      <c r="J132" s="46">
        <f>COUNTIF('Non Kemenristekdikti'!$F$4:$Y$7,B132)</f>
        <v>0</v>
      </c>
      <c r="K132" s="46">
        <f>COUNTIF('Luar Negeri'!$D$4:$D$7,B132)</f>
        <v>0</v>
      </c>
      <c r="L132" s="46">
        <f>COUNTIF('Luar Negeri'!$F$4:$Y$7,B132)</f>
        <v>0</v>
      </c>
    </row>
    <row r="133" spans="1:12" x14ac:dyDescent="0.25">
      <c r="A133" s="47">
        <f t="shared" ref="A133:A171" si="2">A132+1</f>
        <v>130</v>
      </c>
      <c r="B133" s="48" t="s">
        <v>141</v>
      </c>
      <c r="C133" s="46">
        <f>COUNTIF(Mandiri!$D$4:$D$6,B133)</f>
        <v>0</v>
      </c>
      <c r="D133" s="46">
        <f>COUNTIF(Mandiri!$F$4:$Y$6,B133)</f>
        <v>0</v>
      </c>
      <c r="E133" s="46">
        <f>COUNTIF(DIPA!$D$4:$D$32,B133)</f>
        <v>1</v>
      </c>
      <c r="F133" s="46">
        <f>COUNTIF(DIPA!$F$4:$Y$32,B133)</f>
        <v>0</v>
      </c>
      <c r="G133" s="46">
        <f>COUNTIF(Kemenristekdikti!$D$4:$D$27,B133)</f>
        <v>0</v>
      </c>
      <c r="H133" s="46">
        <f>COUNTIF(Kemenristekdikti!$F$4:$Y$27,B133)</f>
        <v>0</v>
      </c>
      <c r="I133" s="46">
        <f>COUNTIF('Non Kemenristekdikti'!$D$4:$D$7,B133)</f>
        <v>0</v>
      </c>
      <c r="J133" s="46">
        <f>COUNTIF('Non Kemenristekdikti'!$F$4:$Y$7,B133)</f>
        <v>0</v>
      </c>
      <c r="K133" s="46">
        <f>COUNTIF('Luar Negeri'!$D$4:$D$7,B133)</f>
        <v>0</v>
      </c>
      <c r="L133" s="46">
        <f>COUNTIF('Luar Negeri'!$F$4:$Y$7,B133)</f>
        <v>0</v>
      </c>
    </row>
    <row r="134" spans="1:12" ht="30" x14ac:dyDescent="0.25">
      <c r="A134" s="47">
        <f t="shared" si="2"/>
        <v>131</v>
      </c>
      <c r="B134" s="48" t="s">
        <v>142</v>
      </c>
      <c r="C134" s="46">
        <f>COUNTIF(Mandiri!$D$4:$D$6,B134)</f>
        <v>0</v>
      </c>
      <c r="D134" s="46">
        <f>COUNTIF(Mandiri!$F$4:$Y$6,B134)</f>
        <v>0</v>
      </c>
      <c r="E134" s="46">
        <f>COUNTIF(DIPA!$D$4:$D$32,B134)</f>
        <v>0</v>
      </c>
      <c r="F134" s="46">
        <f>COUNTIF(DIPA!$F$4:$Y$32,B134)</f>
        <v>0</v>
      </c>
      <c r="G134" s="46">
        <f>COUNTIF(Kemenristekdikti!$D$4:$D$27,B134)</f>
        <v>0</v>
      </c>
      <c r="H134" s="46">
        <f>COUNTIF(Kemenristekdikti!$F$4:$Y$27,B134)</f>
        <v>1</v>
      </c>
      <c r="I134" s="46">
        <f>COUNTIF('Non Kemenristekdikti'!$D$4:$D$7,B134)</f>
        <v>0</v>
      </c>
      <c r="J134" s="46">
        <f>COUNTIF('Non Kemenristekdikti'!$F$4:$Y$7,B134)</f>
        <v>0</v>
      </c>
      <c r="K134" s="46">
        <f>COUNTIF('Luar Negeri'!$D$4:$D$7,B134)</f>
        <v>0</v>
      </c>
      <c r="L134" s="46">
        <f>COUNTIF('Luar Negeri'!$F$4:$Y$7,B134)</f>
        <v>0</v>
      </c>
    </row>
    <row r="135" spans="1:12" x14ac:dyDescent="0.25">
      <c r="A135" s="47">
        <f t="shared" si="2"/>
        <v>132</v>
      </c>
      <c r="B135" s="48" t="s">
        <v>143</v>
      </c>
      <c r="C135" s="46">
        <f>COUNTIF(Mandiri!$D$4:$D$6,B135)</f>
        <v>0</v>
      </c>
      <c r="D135" s="46">
        <f>COUNTIF(Mandiri!$F$4:$Y$6,B135)</f>
        <v>0</v>
      </c>
      <c r="E135" s="46">
        <f>COUNTIF(DIPA!$D$4:$D$32,B135)</f>
        <v>0</v>
      </c>
      <c r="F135" s="46">
        <f>COUNTIF(DIPA!$F$4:$Y$32,B135)</f>
        <v>1</v>
      </c>
      <c r="G135" s="46">
        <f>COUNTIF(Kemenristekdikti!$D$4:$D$27,B135)</f>
        <v>0</v>
      </c>
      <c r="H135" s="46">
        <f>COUNTIF(Kemenristekdikti!$F$4:$Y$27,B135)</f>
        <v>0</v>
      </c>
      <c r="I135" s="46">
        <f>COUNTIF('Non Kemenristekdikti'!$D$4:$D$7,B135)</f>
        <v>0</v>
      </c>
      <c r="J135" s="46">
        <f>COUNTIF('Non Kemenristekdikti'!$F$4:$Y$7,B135)</f>
        <v>0</v>
      </c>
      <c r="K135" s="46">
        <f>COUNTIF('Luar Negeri'!$D$4:$D$7,B135)</f>
        <v>0</v>
      </c>
      <c r="L135" s="46">
        <f>COUNTIF('Luar Negeri'!$F$4:$Y$7,B135)</f>
        <v>0</v>
      </c>
    </row>
    <row r="136" spans="1:12" x14ac:dyDescent="0.25">
      <c r="A136" s="47">
        <f t="shared" si="2"/>
        <v>133</v>
      </c>
      <c r="B136" s="48" t="s">
        <v>144</v>
      </c>
      <c r="C136" s="46">
        <f>COUNTIF(Mandiri!$D$4:$D$6,B136)</f>
        <v>0</v>
      </c>
      <c r="D136" s="46">
        <f>COUNTIF(Mandiri!$F$4:$Y$6,B136)</f>
        <v>0</v>
      </c>
      <c r="E136" s="46">
        <f>COUNTIF(DIPA!$D$4:$D$32,B136)</f>
        <v>0</v>
      </c>
      <c r="F136" s="46">
        <f>COUNTIF(DIPA!$F$4:$Y$32,B136)</f>
        <v>1</v>
      </c>
      <c r="G136" s="46">
        <f>COUNTIF(Kemenristekdikti!$D$4:$D$27,B136)</f>
        <v>0</v>
      </c>
      <c r="H136" s="46">
        <f>COUNTIF(Kemenristekdikti!$F$4:$Y$27,B136)</f>
        <v>0</v>
      </c>
      <c r="I136" s="46">
        <f>COUNTIF('Non Kemenristekdikti'!$D$4:$D$7,B136)</f>
        <v>0</v>
      </c>
      <c r="J136" s="46">
        <f>COUNTIF('Non Kemenristekdikti'!$F$4:$Y$7,B136)</f>
        <v>0</v>
      </c>
      <c r="K136" s="46">
        <f>COUNTIF('Luar Negeri'!$D$4:$D$7,B136)</f>
        <v>0</v>
      </c>
      <c r="L136" s="46">
        <f>COUNTIF('Luar Negeri'!$F$4:$Y$7,B136)</f>
        <v>0</v>
      </c>
    </row>
    <row r="137" spans="1:12" x14ac:dyDescent="0.25">
      <c r="A137" s="47">
        <f t="shared" si="2"/>
        <v>134</v>
      </c>
      <c r="B137" s="49" t="s">
        <v>145</v>
      </c>
      <c r="C137" s="46">
        <f>COUNTIF(Mandiri!$D$4:$D$6,B137)</f>
        <v>0</v>
      </c>
      <c r="D137" s="46">
        <f>COUNTIF(Mandiri!$F$4:$Y$6,B137)</f>
        <v>0</v>
      </c>
      <c r="E137" s="46">
        <f>COUNTIF(DIPA!$D$4:$D$32,B137)</f>
        <v>0</v>
      </c>
      <c r="F137" s="46">
        <f>COUNTIF(DIPA!$F$4:$Y$32,B137)</f>
        <v>0</v>
      </c>
      <c r="G137" s="46">
        <f>COUNTIF(Kemenristekdikti!$D$4:$D$27,B137)</f>
        <v>0</v>
      </c>
      <c r="H137" s="46">
        <f>COUNTIF(Kemenristekdikti!$F$4:$Y$27,B137)</f>
        <v>0</v>
      </c>
      <c r="I137" s="46">
        <f>COUNTIF('Non Kemenristekdikti'!$D$4:$D$7,B137)</f>
        <v>0</v>
      </c>
      <c r="J137" s="46">
        <f>COUNTIF('Non Kemenristekdikti'!$F$4:$Y$7,B137)</f>
        <v>0</v>
      </c>
      <c r="K137" s="46">
        <f>COUNTIF('Luar Negeri'!$D$4:$D$7,B137)</f>
        <v>0</v>
      </c>
      <c r="L137" s="46">
        <f>COUNTIF('Luar Negeri'!$F$4:$Y$7,B137)</f>
        <v>0</v>
      </c>
    </row>
    <row r="138" spans="1:12" ht="30" x14ac:dyDescent="0.25">
      <c r="A138" s="47">
        <f t="shared" si="2"/>
        <v>135</v>
      </c>
      <c r="B138" s="49" t="s">
        <v>146</v>
      </c>
      <c r="C138" s="46">
        <f>COUNTIF(Mandiri!$D$4:$D$6,B138)</f>
        <v>0</v>
      </c>
      <c r="D138" s="46">
        <f>COUNTIF(Mandiri!$F$4:$Y$6,B138)</f>
        <v>0</v>
      </c>
      <c r="E138" s="46">
        <f>COUNTIF(DIPA!$D$4:$D$32,B138)</f>
        <v>0</v>
      </c>
      <c r="F138" s="46">
        <f>COUNTIF(DIPA!$F$4:$Y$32,B138)</f>
        <v>0</v>
      </c>
      <c r="G138" s="46">
        <f>COUNTIF(Kemenristekdikti!$D$4:$D$27,B138)</f>
        <v>0</v>
      </c>
      <c r="H138" s="46">
        <f>COUNTIF(Kemenristekdikti!$F$4:$Y$27,B138)</f>
        <v>0</v>
      </c>
      <c r="I138" s="46">
        <f>COUNTIF('Non Kemenristekdikti'!$D$4:$D$7,B138)</f>
        <v>0</v>
      </c>
      <c r="J138" s="46">
        <f>COUNTIF('Non Kemenristekdikti'!$F$4:$Y$7,B138)</f>
        <v>0</v>
      </c>
      <c r="K138" s="46">
        <f>COUNTIF('Luar Negeri'!$D$4:$D$7,B138)</f>
        <v>0</v>
      </c>
      <c r="L138" s="46">
        <f>COUNTIF('Luar Negeri'!$F$4:$Y$7,B138)</f>
        <v>0</v>
      </c>
    </row>
    <row r="139" spans="1:12" x14ac:dyDescent="0.25">
      <c r="A139" s="47">
        <f t="shared" si="2"/>
        <v>136</v>
      </c>
      <c r="B139" s="48" t="s">
        <v>147</v>
      </c>
      <c r="C139" s="46">
        <f>COUNTIF(Mandiri!$D$4:$D$6,B139)</f>
        <v>0</v>
      </c>
      <c r="D139" s="46">
        <f>COUNTIF(Mandiri!$F$4:$Y$6,B139)</f>
        <v>0</v>
      </c>
      <c r="E139" s="46">
        <f>COUNTIF(DIPA!$D$4:$D$32,B139)</f>
        <v>1</v>
      </c>
      <c r="F139" s="46">
        <f>COUNTIF(DIPA!$F$4:$Y$32,B139)</f>
        <v>1</v>
      </c>
      <c r="G139" s="46">
        <f>COUNTIF(Kemenristekdikti!$D$4:$D$27,B139)</f>
        <v>0</v>
      </c>
      <c r="H139" s="46">
        <f>COUNTIF(Kemenristekdikti!$F$4:$Y$27,B139)</f>
        <v>0</v>
      </c>
      <c r="I139" s="46">
        <f>COUNTIF('Non Kemenristekdikti'!$D$4:$D$7,B139)</f>
        <v>0</v>
      </c>
      <c r="J139" s="46">
        <f>COUNTIF('Non Kemenristekdikti'!$F$4:$Y$7,B139)</f>
        <v>0</v>
      </c>
      <c r="K139" s="46">
        <f>COUNTIF('Luar Negeri'!$D$4:$D$7,B139)</f>
        <v>0</v>
      </c>
      <c r="L139" s="46">
        <f>COUNTIF('Luar Negeri'!$F$4:$Y$7,B139)</f>
        <v>0</v>
      </c>
    </row>
    <row r="140" spans="1:12" x14ac:dyDescent="0.25">
      <c r="A140" s="47">
        <f t="shared" si="2"/>
        <v>137</v>
      </c>
      <c r="B140" s="48" t="s">
        <v>148</v>
      </c>
      <c r="C140" s="46">
        <f>COUNTIF(Mandiri!$D$4:$D$6,B140)</f>
        <v>0</v>
      </c>
      <c r="D140" s="46">
        <f>COUNTIF(Mandiri!$F$4:$Y$6,B140)</f>
        <v>0</v>
      </c>
      <c r="E140" s="46">
        <f>COUNTIF(DIPA!$D$4:$D$32,B140)</f>
        <v>0</v>
      </c>
      <c r="F140" s="46">
        <f>COUNTIF(DIPA!$F$4:$Y$32,B140)</f>
        <v>0</v>
      </c>
      <c r="G140" s="46">
        <f>COUNTIF(Kemenristekdikti!$D$4:$D$27,B140)</f>
        <v>0</v>
      </c>
      <c r="H140" s="46">
        <f>COUNTIF(Kemenristekdikti!$F$4:$Y$27,B140)</f>
        <v>0</v>
      </c>
      <c r="I140" s="46">
        <f>COUNTIF('Non Kemenristekdikti'!$D$4:$D$7,B140)</f>
        <v>0</v>
      </c>
      <c r="J140" s="46">
        <f>COUNTIF('Non Kemenristekdikti'!$F$4:$Y$7,B140)</f>
        <v>0</v>
      </c>
      <c r="K140" s="46">
        <f>COUNTIF('Luar Negeri'!$D$4:$D$7,B140)</f>
        <v>0</v>
      </c>
      <c r="L140" s="46">
        <f>COUNTIF('Luar Negeri'!$F$4:$Y$7,B140)</f>
        <v>0</v>
      </c>
    </row>
    <row r="141" spans="1:12" x14ac:dyDescent="0.25">
      <c r="A141" s="47">
        <f t="shared" si="2"/>
        <v>138</v>
      </c>
      <c r="B141" s="48" t="s">
        <v>149</v>
      </c>
      <c r="C141" s="46">
        <f>COUNTIF(Mandiri!$D$4:$D$6,B141)</f>
        <v>0</v>
      </c>
      <c r="D141" s="46">
        <f>COUNTIF(Mandiri!$F$4:$Y$6,B141)</f>
        <v>0</v>
      </c>
      <c r="E141" s="46">
        <f>COUNTIF(DIPA!$D$4:$D$32,B141)</f>
        <v>0</v>
      </c>
      <c r="F141" s="46">
        <f>COUNTIF(DIPA!$F$4:$Y$32,B141)</f>
        <v>0</v>
      </c>
      <c r="G141" s="46">
        <f>COUNTIF(Kemenristekdikti!$D$4:$D$27,B141)</f>
        <v>0</v>
      </c>
      <c r="H141" s="46">
        <f>COUNTIF(Kemenristekdikti!$F$4:$Y$27,B141)</f>
        <v>0</v>
      </c>
      <c r="I141" s="46">
        <f>COUNTIF('Non Kemenristekdikti'!$D$4:$D$7,B141)</f>
        <v>0</v>
      </c>
      <c r="J141" s="46">
        <f>COUNTIF('Non Kemenristekdikti'!$F$4:$Y$7,B141)</f>
        <v>0</v>
      </c>
      <c r="K141" s="46">
        <f>COUNTIF('Luar Negeri'!$D$4:$D$7,B141)</f>
        <v>0</v>
      </c>
      <c r="L141" s="46">
        <f>COUNTIF('Luar Negeri'!$F$4:$Y$7,B141)</f>
        <v>0</v>
      </c>
    </row>
    <row r="142" spans="1:12" x14ac:dyDescent="0.25">
      <c r="A142" s="47">
        <f t="shared" si="2"/>
        <v>139</v>
      </c>
      <c r="B142" s="48" t="s">
        <v>150</v>
      </c>
      <c r="C142" s="46">
        <f>COUNTIF(Mandiri!$D$4:$D$6,B142)</f>
        <v>0</v>
      </c>
      <c r="D142" s="46">
        <f>COUNTIF(Mandiri!$F$4:$Y$6,B142)</f>
        <v>0</v>
      </c>
      <c r="E142" s="46">
        <f>COUNTIF(DIPA!$D$4:$D$32,B142)</f>
        <v>0</v>
      </c>
      <c r="F142" s="46">
        <f>COUNTIF(DIPA!$F$4:$Y$32,B142)</f>
        <v>1</v>
      </c>
      <c r="G142" s="46">
        <f>COUNTIF(Kemenristekdikti!$D$4:$D$27,B142)</f>
        <v>0</v>
      </c>
      <c r="H142" s="46">
        <f>COUNTIF(Kemenristekdikti!$F$4:$Y$27,B142)</f>
        <v>0</v>
      </c>
      <c r="I142" s="46">
        <f>COUNTIF('Non Kemenristekdikti'!$D$4:$D$7,B142)</f>
        <v>0</v>
      </c>
      <c r="J142" s="46">
        <f>COUNTIF('Non Kemenristekdikti'!$F$4:$Y$7,B142)</f>
        <v>0</v>
      </c>
      <c r="K142" s="46">
        <f>COUNTIF('Luar Negeri'!$D$4:$D$7,B142)</f>
        <v>0</v>
      </c>
      <c r="L142" s="46">
        <f>COUNTIF('Luar Negeri'!$F$4:$Y$7,B142)</f>
        <v>0</v>
      </c>
    </row>
    <row r="143" spans="1:12" x14ac:dyDescent="0.25">
      <c r="A143" s="47">
        <f t="shared" si="2"/>
        <v>140</v>
      </c>
      <c r="B143" s="48" t="s">
        <v>151</v>
      </c>
      <c r="C143" s="46">
        <f>COUNTIF(Mandiri!$D$4:$D$6,B143)</f>
        <v>0</v>
      </c>
      <c r="D143" s="46">
        <f>COUNTIF(Mandiri!$F$4:$Y$6,B143)</f>
        <v>0</v>
      </c>
      <c r="E143" s="46">
        <f>COUNTIF(DIPA!$D$4:$D$32,B143)</f>
        <v>0</v>
      </c>
      <c r="F143" s="46">
        <f>COUNTIF(DIPA!$F$4:$Y$32,B143)</f>
        <v>1</v>
      </c>
      <c r="G143" s="46">
        <f>COUNTIF(Kemenristekdikti!$D$4:$D$27,B143)</f>
        <v>0</v>
      </c>
      <c r="H143" s="46">
        <f>COUNTIF(Kemenristekdikti!$F$4:$Y$27,B143)</f>
        <v>0</v>
      </c>
      <c r="I143" s="46">
        <f>COUNTIF('Non Kemenristekdikti'!$D$4:$D$7,B143)</f>
        <v>0</v>
      </c>
      <c r="J143" s="46">
        <f>COUNTIF('Non Kemenristekdikti'!$F$4:$Y$7,B143)</f>
        <v>0</v>
      </c>
      <c r="K143" s="46">
        <f>COUNTIF('Luar Negeri'!$D$4:$D$7,B143)</f>
        <v>0</v>
      </c>
      <c r="L143" s="46">
        <f>COUNTIF('Luar Negeri'!$F$4:$Y$7,B143)</f>
        <v>0</v>
      </c>
    </row>
    <row r="144" spans="1:12" x14ac:dyDescent="0.25">
      <c r="A144" s="47">
        <f t="shared" si="2"/>
        <v>141</v>
      </c>
      <c r="B144" s="49" t="s">
        <v>152</v>
      </c>
      <c r="C144" s="46">
        <f>COUNTIF(Mandiri!$D$4:$D$6,B144)</f>
        <v>0</v>
      </c>
      <c r="D144" s="46">
        <f>COUNTIF(Mandiri!$F$4:$Y$6,B144)</f>
        <v>0</v>
      </c>
      <c r="E144" s="46">
        <f>COUNTIF(DIPA!$D$4:$D$32,B144)</f>
        <v>0</v>
      </c>
      <c r="F144" s="46">
        <f>COUNTIF(DIPA!$F$4:$Y$32,B144)</f>
        <v>0</v>
      </c>
      <c r="G144" s="46">
        <f>COUNTIF(Kemenristekdikti!$D$4:$D$27,B144)</f>
        <v>0</v>
      </c>
      <c r="H144" s="46">
        <f>COUNTIF(Kemenristekdikti!$F$4:$Y$27,B144)</f>
        <v>0</v>
      </c>
      <c r="I144" s="46">
        <f>COUNTIF('Non Kemenristekdikti'!$D$4:$D$7,B144)</f>
        <v>0</v>
      </c>
      <c r="J144" s="46">
        <f>COUNTIF('Non Kemenristekdikti'!$F$4:$Y$7,B144)</f>
        <v>0</v>
      </c>
      <c r="K144" s="46">
        <f>COUNTIF('Luar Negeri'!$D$4:$D$7,B144)</f>
        <v>0</v>
      </c>
      <c r="L144" s="46">
        <f>COUNTIF('Luar Negeri'!$F$4:$Y$7,B144)</f>
        <v>0</v>
      </c>
    </row>
    <row r="145" spans="1:12" x14ac:dyDescent="0.25">
      <c r="A145" s="47">
        <f t="shared" si="2"/>
        <v>142</v>
      </c>
      <c r="B145" s="48" t="s">
        <v>153</v>
      </c>
      <c r="C145" s="46">
        <f>COUNTIF(Mandiri!$D$4:$D$6,B145)</f>
        <v>0</v>
      </c>
      <c r="D145" s="46">
        <f>COUNTIF(Mandiri!$F$4:$Y$6,B145)</f>
        <v>0</v>
      </c>
      <c r="E145" s="46">
        <f>COUNTIF(DIPA!$D$4:$D$32,B145)</f>
        <v>0</v>
      </c>
      <c r="F145" s="46">
        <f>COUNTIF(DIPA!$F$4:$Y$32,B145)</f>
        <v>0</v>
      </c>
      <c r="G145" s="46">
        <f>COUNTIF(Kemenristekdikti!$D$4:$D$27,B145)</f>
        <v>0</v>
      </c>
      <c r="H145" s="46">
        <f>COUNTIF(Kemenristekdikti!$F$4:$Y$27,B145)</f>
        <v>0</v>
      </c>
      <c r="I145" s="46">
        <f>COUNTIF('Non Kemenristekdikti'!$D$4:$D$7,B145)</f>
        <v>0</v>
      </c>
      <c r="J145" s="46">
        <f>COUNTIF('Non Kemenristekdikti'!$F$4:$Y$7,B145)</f>
        <v>0</v>
      </c>
      <c r="K145" s="46">
        <f>COUNTIF('Luar Negeri'!$D$4:$D$7,B145)</f>
        <v>0</v>
      </c>
      <c r="L145" s="46">
        <f>COUNTIF('Luar Negeri'!$F$4:$Y$7,B145)</f>
        <v>0</v>
      </c>
    </row>
    <row r="146" spans="1:12" x14ac:dyDescent="0.25">
      <c r="A146" s="47">
        <f t="shared" si="2"/>
        <v>143</v>
      </c>
      <c r="B146" s="49" t="s">
        <v>154</v>
      </c>
      <c r="C146" s="46">
        <f>COUNTIF(Mandiri!$D$4:$D$6,B146)</f>
        <v>0</v>
      </c>
      <c r="D146" s="46">
        <f>COUNTIF(Mandiri!$F$4:$Y$6,B146)</f>
        <v>0</v>
      </c>
      <c r="E146" s="46">
        <f>COUNTIF(DIPA!$D$4:$D$32,B146)</f>
        <v>0</v>
      </c>
      <c r="F146" s="46">
        <f>COUNTIF(DIPA!$F$4:$Y$32,B146)</f>
        <v>0</v>
      </c>
      <c r="G146" s="46">
        <f>COUNTIF(Kemenristekdikti!$D$4:$D$27,B146)</f>
        <v>0</v>
      </c>
      <c r="H146" s="46">
        <f>COUNTIF(Kemenristekdikti!$F$4:$Y$27,B146)</f>
        <v>1</v>
      </c>
      <c r="I146" s="46">
        <f>COUNTIF('Non Kemenristekdikti'!$D$4:$D$7,B146)</f>
        <v>0</v>
      </c>
      <c r="J146" s="46">
        <f>COUNTIF('Non Kemenristekdikti'!$F$4:$Y$7,B146)</f>
        <v>0</v>
      </c>
      <c r="K146" s="46">
        <f>COUNTIF('Luar Negeri'!$D$4:$D$7,B146)</f>
        <v>0</v>
      </c>
      <c r="L146" s="46">
        <f>COUNTIF('Luar Negeri'!$F$4:$Y$7,B146)</f>
        <v>0</v>
      </c>
    </row>
    <row r="147" spans="1:12" x14ac:dyDescent="0.25">
      <c r="A147" s="47">
        <f t="shared" si="2"/>
        <v>144</v>
      </c>
      <c r="B147" s="48" t="s">
        <v>155</v>
      </c>
      <c r="C147" s="46">
        <f>COUNTIF(Mandiri!$D$4:$D$6,B147)</f>
        <v>0</v>
      </c>
      <c r="D147" s="46">
        <f>COUNTIF(Mandiri!$F$4:$Y$6,B147)</f>
        <v>0</v>
      </c>
      <c r="E147" s="46">
        <f>COUNTIF(DIPA!$D$4:$D$32,B147)</f>
        <v>0</v>
      </c>
      <c r="F147" s="46">
        <f>COUNTIF(DIPA!$F$4:$Y$32,B147)</f>
        <v>1</v>
      </c>
      <c r="G147" s="46">
        <f>COUNTIF(Kemenristekdikti!$D$4:$D$27,B147)</f>
        <v>0</v>
      </c>
      <c r="H147" s="46">
        <f>COUNTIF(Kemenristekdikti!$F$4:$Y$27,B147)</f>
        <v>0</v>
      </c>
      <c r="I147" s="46">
        <f>COUNTIF('Non Kemenristekdikti'!$D$4:$D$7,B147)</f>
        <v>0</v>
      </c>
      <c r="J147" s="46">
        <f>COUNTIF('Non Kemenristekdikti'!$F$4:$Y$7,B147)</f>
        <v>0</v>
      </c>
      <c r="K147" s="46">
        <f>COUNTIF('Luar Negeri'!$D$4:$D$7,B147)</f>
        <v>0</v>
      </c>
      <c r="L147" s="46">
        <f>COUNTIF('Luar Negeri'!$F$4:$Y$7,B147)</f>
        <v>0</v>
      </c>
    </row>
    <row r="148" spans="1:12" x14ac:dyDescent="0.25">
      <c r="A148" s="47">
        <f t="shared" si="2"/>
        <v>145</v>
      </c>
      <c r="B148" s="48" t="s">
        <v>156</v>
      </c>
      <c r="C148" s="46">
        <f>COUNTIF(Mandiri!$D$4:$D$6,B148)</f>
        <v>0</v>
      </c>
      <c r="D148" s="46">
        <f>COUNTIF(Mandiri!$F$4:$Y$6,B148)</f>
        <v>0</v>
      </c>
      <c r="E148" s="46">
        <f>COUNTIF(DIPA!$D$4:$D$32,B148)</f>
        <v>0</v>
      </c>
      <c r="F148" s="46">
        <f>COUNTIF(DIPA!$F$4:$Y$32,B148)</f>
        <v>2</v>
      </c>
      <c r="G148" s="46">
        <f>COUNTIF(Kemenristekdikti!$D$4:$D$27,B148)</f>
        <v>0</v>
      </c>
      <c r="H148" s="46">
        <f>COUNTIF(Kemenristekdikti!$F$4:$Y$27,B148)</f>
        <v>0</v>
      </c>
      <c r="I148" s="46">
        <f>COUNTIF('Non Kemenristekdikti'!$D$4:$D$7,B148)</f>
        <v>0</v>
      </c>
      <c r="J148" s="46">
        <f>COUNTIF('Non Kemenristekdikti'!$F$4:$Y$7,B148)</f>
        <v>0</v>
      </c>
      <c r="K148" s="46">
        <f>COUNTIF('Luar Negeri'!$D$4:$D$7,B148)</f>
        <v>0</v>
      </c>
      <c r="L148" s="46">
        <f>COUNTIF('Luar Negeri'!$F$4:$Y$7,B148)</f>
        <v>0</v>
      </c>
    </row>
    <row r="149" spans="1:12" x14ac:dyDescent="0.25">
      <c r="A149" s="47">
        <f t="shared" si="2"/>
        <v>146</v>
      </c>
      <c r="B149" s="48" t="s">
        <v>157</v>
      </c>
      <c r="C149" s="46">
        <f>COUNTIF(Mandiri!$D$4:$D$6,B149)</f>
        <v>0</v>
      </c>
      <c r="D149" s="46">
        <f>COUNTIF(Mandiri!$F$4:$Y$6,B149)</f>
        <v>0</v>
      </c>
      <c r="E149" s="46">
        <f>COUNTIF(DIPA!$D$4:$D$32,B149)</f>
        <v>0</v>
      </c>
      <c r="F149" s="46">
        <f>COUNTIF(DIPA!$F$4:$Y$32,B149)</f>
        <v>0</v>
      </c>
      <c r="G149" s="46">
        <f>COUNTIF(Kemenristekdikti!$D$4:$D$27,B149)</f>
        <v>0</v>
      </c>
      <c r="H149" s="46">
        <f>COUNTIF(Kemenristekdikti!$F$4:$Y$27,B149)</f>
        <v>0</v>
      </c>
      <c r="I149" s="46">
        <f>COUNTIF('Non Kemenristekdikti'!$D$4:$D$7,B149)</f>
        <v>0</v>
      </c>
      <c r="J149" s="46">
        <f>COUNTIF('Non Kemenristekdikti'!$F$4:$Y$7,B149)</f>
        <v>0</v>
      </c>
      <c r="K149" s="46">
        <f>COUNTIF('Luar Negeri'!$D$4:$D$7,B149)</f>
        <v>0</v>
      </c>
      <c r="L149" s="46">
        <f>COUNTIF('Luar Negeri'!$F$4:$Y$7,B149)</f>
        <v>0</v>
      </c>
    </row>
    <row r="150" spans="1:12" x14ac:dyDescent="0.25">
      <c r="A150" s="47">
        <f t="shared" si="2"/>
        <v>147</v>
      </c>
      <c r="B150" s="48" t="s">
        <v>158</v>
      </c>
      <c r="C150" s="46">
        <f>COUNTIF(Mandiri!$D$4:$D$6,B150)</f>
        <v>0</v>
      </c>
      <c r="D150" s="46">
        <f>COUNTIF(Mandiri!$F$4:$Y$6,B150)</f>
        <v>0</v>
      </c>
      <c r="E150" s="46">
        <f>COUNTIF(DIPA!$D$4:$D$32,B150)</f>
        <v>1</v>
      </c>
      <c r="F150" s="46">
        <f>COUNTIF(DIPA!$F$4:$Y$32,B150)</f>
        <v>0</v>
      </c>
      <c r="G150" s="46">
        <f>COUNTIF(Kemenristekdikti!$D$4:$D$27,B150)</f>
        <v>0</v>
      </c>
      <c r="H150" s="46">
        <f>COUNTIF(Kemenristekdikti!$F$4:$Y$27,B150)</f>
        <v>0</v>
      </c>
      <c r="I150" s="46">
        <f>COUNTIF('Non Kemenristekdikti'!$D$4:$D$7,B150)</f>
        <v>0</v>
      </c>
      <c r="J150" s="46">
        <f>COUNTIF('Non Kemenristekdikti'!$F$4:$Y$7,B150)</f>
        <v>0</v>
      </c>
      <c r="K150" s="46">
        <f>COUNTIF('Luar Negeri'!$D$4:$D$7,B150)</f>
        <v>0</v>
      </c>
      <c r="L150" s="46">
        <f>COUNTIF('Luar Negeri'!$F$4:$Y$7,B150)</f>
        <v>0</v>
      </c>
    </row>
    <row r="151" spans="1:12" x14ac:dyDescent="0.25">
      <c r="A151" s="47">
        <f t="shared" si="2"/>
        <v>148</v>
      </c>
      <c r="B151" s="48" t="s">
        <v>159</v>
      </c>
      <c r="C151" s="46">
        <f>COUNTIF(Mandiri!$D$4:$D$6,B151)</f>
        <v>0</v>
      </c>
      <c r="D151" s="46">
        <f>COUNTIF(Mandiri!$F$4:$Y$6,B151)</f>
        <v>0</v>
      </c>
      <c r="E151" s="46">
        <f>COUNTIF(DIPA!$D$4:$D$32,B151)</f>
        <v>0</v>
      </c>
      <c r="F151" s="46">
        <f>COUNTIF(DIPA!$F$4:$Y$32,B151)</f>
        <v>0</v>
      </c>
      <c r="G151" s="46">
        <f>COUNTIF(Kemenristekdikti!$D$4:$D$27,B151)</f>
        <v>0</v>
      </c>
      <c r="H151" s="46">
        <f>COUNTIF(Kemenristekdikti!$F$4:$Y$27,B151)</f>
        <v>0</v>
      </c>
      <c r="I151" s="46">
        <f>COUNTIF('Non Kemenristekdikti'!$D$4:$D$7,B151)</f>
        <v>0</v>
      </c>
      <c r="J151" s="46">
        <f>COUNTIF('Non Kemenristekdikti'!$F$4:$Y$7,B151)</f>
        <v>0</v>
      </c>
      <c r="K151" s="46">
        <f>COUNTIF('Luar Negeri'!$D$4:$D$7,B151)</f>
        <v>0</v>
      </c>
      <c r="L151" s="46">
        <f>COUNTIF('Luar Negeri'!$F$4:$Y$7,B151)</f>
        <v>0</v>
      </c>
    </row>
    <row r="152" spans="1:12" x14ac:dyDescent="0.25">
      <c r="A152" s="47">
        <f t="shared" si="2"/>
        <v>149</v>
      </c>
      <c r="B152" s="48" t="s">
        <v>160</v>
      </c>
      <c r="C152" s="46">
        <f>COUNTIF(Mandiri!$D$4:$D$6,B152)</f>
        <v>0</v>
      </c>
      <c r="D152" s="46">
        <f>COUNTIF(Mandiri!$F$4:$Y$6,B152)</f>
        <v>0</v>
      </c>
      <c r="E152" s="46">
        <f>COUNTIF(DIPA!$D$4:$D$32,B152)</f>
        <v>0</v>
      </c>
      <c r="F152" s="46">
        <f>COUNTIF(DIPA!$F$4:$Y$32,B152)</f>
        <v>3</v>
      </c>
      <c r="G152" s="46">
        <f>COUNTIF(Kemenristekdikti!$D$4:$D$27,B152)</f>
        <v>0</v>
      </c>
      <c r="H152" s="46">
        <f>COUNTIF(Kemenristekdikti!$F$4:$Y$27,B152)</f>
        <v>0</v>
      </c>
      <c r="I152" s="46">
        <f>COUNTIF('Non Kemenristekdikti'!$D$4:$D$7,B152)</f>
        <v>0</v>
      </c>
      <c r="J152" s="46">
        <f>COUNTIF('Non Kemenristekdikti'!$F$4:$Y$7,B152)</f>
        <v>0</v>
      </c>
      <c r="K152" s="46">
        <f>COUNTIF('Luar Negeri'!$D$4:$D$7,B152)</f>
        <v>0</v>
      </c>
      <c r="L152" s="46">
        <f>COUNTIF('Luar Negeri'!$F$4:$Y$7,B152)</f>
        <v>0</v>
      </c>
    </row>
    <row r="153" spans="1:12" x14ac:dyDescent="0.25">
      <c r="A153" s="47">
        <f t="shared" si="2"/>
        <v>150</v>
      </c>
      <c r="B153" s="48" t="s">
        <v>161</v>
      </c>
      <c r="C153" s="46">
        <f>COUNTIF(Mandiri!$D$4:$D$6,B153)</f>
        <v>0</v>
      </c>
      <c r="D153" s="46">
        <f>COUNTIF(Mandiri!$F$4:$Y$6,B153)</f>
        <v>0</v>
      </c>
      <c r="E153" s="46">
        <f>COUNTIF(DIPA!$D$4:$D$32,B153)</f>
        <v>1</v>
      </c>
      <c r="F153" s="46">
        <f>COUNTIF(DIPA!$F$4:$Y$32,B153)</f>
        <v>1</v>
      </c>
      <c r="G153" s="46">
        <f>COUNTIF(Kemenristekdikti!$D$4:$D$27,B153)</f>
        <v>0</v>
      </c>
      <c r="H153" s="46">
        <f>COUNTIF(Kemenristekdikti!$F$4:$Y$27,B153)</f>
        <v>0</v>
      </c>
      <c r="I153" s="46">
        <f>COUNTIF('Non Kemenristekdikti'!$D$4:$D$7,B153)</f>
        <v>0</v>
      </c>
      <c r="J153" s="46">
        <f>COUNTIF('Non Kemenristekdikti'!$F$4:$Y$7,B153)</f>
        <v>0</v>
      </c>
      <c r="K153" s="46">
        <f>COUNTIF('Luar Negeri'!$D$4:$D$7,B153)</f>
        <v>0</v>
      </c>
      <c r="L153" s="46">
        <f>COUNTIF('Luar Negeri'!$F$4:$Y$7,B153)</f>
        <v>0</v>
      </c>
    </row>
    <row r="154" spans="1:12" x14ac:dyDescent="0.25">
      <c r="A154" s="47">
        <f t="shared" si="2"/>
        <v>151</v>
      </c>
      <c r="B154" s="48" t="s">
        <v>162</v>
      </c>
      <c r="C154" s="46">
        <f>COUNTIF(Mandiri!$D$4:$D$6,B154)</f>
        <v>0</v>
      </c>
      <c r="D154" s="46">
        <f>COUNTIF(Mandiri!$F$4:$Y$6,B154)</f>
        <v>0</v>
      </c>
      <c r="E154" s="46">
        <f>COUNTIF(DIPA!$D$4:$D$32,B154)</f>
        <v>0</v>
      </c>
      <c r="F154" s="46">
        <f>COUNTIF(DIPA!$F$4:$Y$32,B154)</f>
        <v>1</v>
      </c>
      <c r="G154" s="46">
        <f>COUNTIF(Kemenristekdikti!$D$4:$D$27,B154)</f>
        <v>0</v>
      </c>
      <c r="H154" s="46">
        <f>COUNTIF(Kemenristekdikti!$F$4:$Y$27,B154)</f>
        <v>0</v>
      </c>
      <c r="I154" s="46">
        <f>COUNTIF('Non Kemenristekdikti'!$D$4:$D$7,B154)</f>
        <v>0</v>
      </c>
      <c r="J154" s="46">
        <f>COUNTIF('Non Kemenristekdikti'!$F$4:$Y$7,B154)</f>
        <v>0</v>
      </c>
      <c r="K154" s="46">
        <f>COUNTIF('Luar Negeri'!$D$4:$D$7,B154)</f>
        <v>0</v>
      </c>
      <c r="L154" s="46">
        <f>COUNTIF('Luar Negeri'!$F$4:$Y$7,B154)</f>
        <v>0</v>
      </c>
    </row>
    <row r="155" spans="1:12" x14ac:dyDescent="0.25">
      <c r="A155" s="47">
        <f t="shared" si="2"/>
        <v>152</v>
      </c>
      <c r="B155" s="48" t="s">
        <v>163</v>
      </c>
      <c r="C155" s="46">
        <f>COUNTIF(Mandiri!$D$4:$D$6,B155)</f>
        <v>0</v>
      </c>
      <c r="D155" s="46">
        <f>COUNTIF(Mandiri!$F$4:$Y$6,B155)</f>
        <v>0</v>
      </c>
      <c r="E155" s="46">
        <f>COUNTIF(DIPA!$D$4:$D$32,B155)</f>
        <v>0</v>
      </c>
      <c r="F155" s="46">
        <f>COUNTIF(DIPA!$F$4:$Y$32,B155)</f>
        <v>0</v>
      </c>
      <c r="G155" s="46">
        <f>COUNTIF(Kemenristekdikti!$D$4:$D$27,B155)</f>
        <v>0</v>
      </c>
      <c r="H155" s="46">
        <f>COUNTIF(Kemenristekdikti!$F$4:$Y$27,B155)</f>
        <v>0</v>
      </c>
      <c r="I155" s="46">
        <f>COUNTIF('Non Kemenristekdikti'!$D$4:$D$7,B155)</f>
        <v>0</v>
      </c>
      <c r="J155" s="46">
        <f>COUNTIF('Non Kemenristekdikti'!$F$4:$Y$7,B155)</f>
        <v>0</v>
      </c>
      <c r="K155" s="46">
        <f>COUNTIF('Luar Negeri'!$D$4:$D$7,B155)</f>
        <v>0</v>
      </c>
      <c r="L155" s="46">
        <f>COUNTIF('Luar Negeri'!$F$4:$Y$7,B155)</f>
        <v>0</v>
      </c>
    </row>
    <row r="156" spans="1:12" x14ac:dyDescent="0.25">
      <c r="A156" s="47">
        <f t="shared" si="2"/>
        <v>153</v>
      </c>
      <c r="B156" s="48" t="s">
        <v>164</v>
      </c>
      <c r="C156" s="46">
        <f>COUNTIF(Mandiri!$D$4:$D$6,B156)</f>
        <v>0</v>
      </c>
      <c r="D156" s="46">
        <f>COUNTIF(Mandiri!$F$4:$Y$6,B156)</f>
        <v>0</v>
      </c>
      <c r="E156" s="46">
        <f>COUNTIF(DIPA!$D$4:$D$32,B156)</f>
        <v>0</v>
      </c>
      <c r="F156" s="46">
        <f>COUNTIF(DIPA!$F$4:$Y$32,B156)</f>
        <v>0</v>
      </c>
      <c r="G156" s="46">
        <f>COUNTIF(Kemenristekdikti!$D$4:$D$27,B156)</f>
        <v>0</v>
      </c>
      <c r="H156" s="46">
        <f>COUNTIF(Kemenristekdikti!$F$4:$Y$27,B156)</f>
        <v>0</v>
      </c>
      <c r="I156" s="46">
        <f>COUNTIF('Non Kemenristekdikti'!$D$4:$D$7,B156)</f>
        <v>0</v>
      </c>
      <c r="J156" s="46">
        <f>COUNTIF('Non Kemenristekdikti'!$F$4:$Y$7,B156)</f>
        <v>0</v>
      </c>
      <c r="K156" s="46">
        <f>COUNTIF('Luar Negeri'!$D$4:$D$7,B156)</f>
        <v>0</v>
      </c>
      <c r="L156" s="46">
        <f>COUNTIF('Luar Negeri'!$F$4:$Y$7,B156)</f>
        <v>0</v>
      </c>
    </row>
    <row r="157" spans="1:12" x14ac:dyDescent="0.25">
      <c r="A157" s="47">
        <f t="shared" si="2"/>
        <v>154</v>
      </c>
      <c r="B157" s="48" t="s">
        <v>165</v>
      </c>
      <c r="C157" s="46">
        <f>COUNTIF(Mandiri!$D$4:$D$6,B157)</f>
        <v>0</v>
      </c>
      <c r="D157" s="46">
        <f>COUNTIF(Mandiri!$F$4:$Y$6,B157)</f>
        <v>0</v>
      </c>
      <c r="E157" s="46">
        <f>COUNTIF(DIPA!$D$4:$D$32,B157)</f>
        <v>0</v>
      </c>
      <c r="F157" s="46">
        <f>COUNTIF(DIPA!$F$4:$Y$32,B157)</f>
        <v>0</v>
      </c>
      <c r="G157" s="46">
        <f>COUNTIF(Kemenristekdikti!$D$4:$D$27,B157)</f>
        <v>0</v>
      </c>
      <c r="H157" s="46">
        <f>COUNTIF(Kemenristekdikti!$F$4:$Y$27,B157)</f>
        <v>1</v>
      </c>
      <c r="I157" s="46">
        <f>COUNTIF('Non Kemenristekdikti'!$D$4:$D$7,B157)</f>
        <v>0</v>
      </c>
      <c r="J157" s="46">
        <f>COUNTIF('Non Kemenristekdikti'!$F$4:$Y$7,B157)</f>
        <v>0</v>
      </c>
      <c r="K157" s="46">
        <f>COUNTIF('Luar Negeri'!$D$4:$D$7,B157)</f>
        <v>0</v>
      </c>
      <c r="L157" s="46">
        <f>COUNTIF('Luar Negeri'!$F$4:$Y$7,B157)</f>
        <v>0</v>
      </c>
    </row>
    <row r="158" spans="1:12" x14ac:dyDescent="0.25">
      <c r="A158" s="47">
        <f t="shared" si="2"/>
        <v>155</v>
      </c>
      <c r="B158" s="48" t="s">
        <v>166</v>
      </c>
      <c r="C158" s="46">
        <f>COUNTIF(Mandiri!$D$4:$D$6,B158)</f>
        <v>0</v>
      </c>
      <c r="D158" s="46">
        <f>COUNTIF(Mandiri!$F$4:$Y$6,B158)</f>
        <v>0</v>
      </c>
      <c r="E158" s="46">
        <f>COUNTIF(DIPA!$D$4:$D$32,B158)</f>
        <v>1</v>
      </c>
      <c r="F158" s="46">
        <f>COUNTIF(DIPA!$F$4:$Y$32,B158)</f>
        <v>1</v>
      </c>
      <c r="G158" s="46">
        <f>COUNTIF(Kemenristekdikti!$D$4:$D$27,B158)</f>
        <v>0</v>
      </c>
      <c r="H158" s="46">
        <f>COUNTIF(Kemenristekdikti!$F$4:$Y$27,B158)</f>
        <v>0</v>
      </c>
      <c r="I158" s="46">
        <f>COUNTIF('Non Kemenristekdikti'!$D$4:$D$7,B158)</f>
        <v>0</v>
      </c>
      <c r="J158" s="46">
        <f>COUNTIF('Non Kemenristekdikti'!$F$4:$Y$7,B158)</f>
        <v>0</v>
      </c>
      <c r="K158" s="46">
        <f>COUNTIF('Luar Negeri'!$D$4:$D$7,B158)</f>
        <v>0</v>
      </c>
      <c r="L158" s="46">
        <f>COUNTIF('Luar Negeri'!$F$4:$Y$7,B158)</f>
        <v>0</v>
      </c>
    </row>
    <row r="159" spans="1:12" x14ac:dyDescent="0.25">
      <c r="A159" s="47">
        <f t="shared" si="2"/>
        <v>156</v>
      </c>
      <c r="B159" s="49" t="s">
        <v>167</v>
      </c>
      <c r="C159" s="46">
        <f>COUNTIF(Mandiri!$D$4:$D$6,B159)</f>
        <v>0</v>
      </c>
      <c r="D159" s="46">
        <f>COUNTIF(Mandiri!$F$4:$Y$6,B159)</f>
        <v>0</v>
      </c>
      <c r="E159" s="46">
        <f>COUNTIF(DIPA!$D$4:$D$32,B159)</f>
        <v>1</v>
      </c>
      <c r="F159" s="46">
        <f>COUNTIF(DIPA!$F$4:$Y$32,B159)</f>
        <v>0</v>
      </c>
      <c r="G159" s="46">
        <f>COUNTIF(Kemenristekdikti!$D$4:$D$27,B159)</f>
        <v>0</v>
      </c>
      <c r="H159" s="46">
        <f>COUNTIF(Kemenristekdikti!$F$4:$Y$27,B159)</f>
        <v>0</v>
      </c>
      <c r="I159" s="46">
        <f>COUNTIF('Non Kemenristekdikti'!$D$4:$D$7,B159)</f>
        <v>0</v>
      </c>
      <c r="J159" s="46">
        <f>COUNTIF('Non Kemenristekdikti'!$F$4:$Y$7,B159)</f>
        <v>0</v>
      </c>
      <c r="K159" s="46">
        <f>COUNTIF('Luar Negeri'!$D$4:$D$7,B159)</f>
        <v>0</v>
      </c>
      <c r="L159" s="46">
        <f>COUNTIF('Luar Negeri'!$F$4:$Y$7,B159)</f>
        <v>0</v>
      </c>
    </row>
    <row r="160" spans="1:12" x14ac:dyDescent="0.25">
      <c r="A160" s="47">
        <f t="shared" si="2"/>
        <v>157</v>
      </c>
      <c r="B160" s="50" t="s">
        <v>168</v>
      </c>
      <c r="C160" s="46">
        <f>COUNTIF(Mandiri!$D$4:$D$6,B160)</f>
        <v>0</v>
      </c>
      <c r="D160" s="46">
        <f>COUNTIF(Mandiri!$F$4:$Y$6,B160)</f>
        <v>0</v>
      </c>
      <c r="E160" s="46">
        <f>COUNTIF(DIPA!$D$4:$D$32,B160)</f>
        <v>0</v>
      </c>
      <c r="F160" s="46">
        <f>COUNTIF(DIPA!$F$4:$Y$32,B160)</f>
        <v>0</v>
      </c>
      <c r="G160" s="46">
        <f>COUNTIF(Kemenristekdikti!$D$4:$D$27,B160)</f>
        <v>0</v>
      </c>
      <c r="H160" s="46">
        <f>COUNTIF(Kemenristekdikti!$F$4:$Y$27,B160)</f>
        <v>0</v>
      </c>
      <c r="I160" s="46">
        <f>COUNTIF('Non Kemenristekdikti'!$D$4:$D$7,B160)</f>
        <v>0</v>
      </c>
      <c r="J160" s="46">
        <f>COUNTIF('Non Kemenristekdikti'!$F$4:$Y$7,B160)</f>
        <v>0</v>
      </c>
      <c r="K160" s="46">
        <f>COUNTIF('Luar Negeri'!$D$4:$D$7,B160)</f>
        <v>0</v>
      </c>
      <c r="L160" s="46">
        <f>COUNTIF('Luar Negeri'!$F$4:$Y$7,B160)</f>
        <v>0</v>
      </c>
    </row>
    <row r="161" spans="1:12" x14ac:dyDescent="0.25">
      <c r="A161" s="47">
        <f t="shared" si="2"/>
        <v>158</v>
      </c>
      <c r="B161" s="50" t="s">
        <v>169</v>
      </c>
      <c r="C161" s="46">
        <f>COUNTIF(Mandiri!$D$4:$D$6,B161)</f>
        <v>0</v>
      </c>
      <c r="D161" s="46">
        <f>COUNTIF(Mandiri!$F$4:$Y$6,B161)</f>
        <v>0</v>
      </c>
      <c r="E161" s="46">
        <f>COUNTIF(DIPA!$D$4:$D$32,B161)</f>
        <v>1</v>
      </c>
      <c r="F161" s="46">
        <f>COUNTIF(DIPA!$F$4:$Y$32,B161)</f>
        <v>1</v>
      </c>
      <c r="G161" s="46">
        <f>COUNTIF(Kemenristekdikti!$D$4:$D$27,B161)</f>
        <v>0</v>
      </c>
      <c r="H161" s="46">
        <f>COUNTIF(Kemenristekdikti!$F$4:$Y$27,B161)</f>
        <v>0</v>
      </c>
      <c r="I161" s="46">
        <f>COUNTIF('Non Kemenristekdikti'!$D$4:$D$7,B161)</f>
        <v>0</v>
      </c>
      <c r="J161" s="46">
        <f>COUNTIF('Non Kemenristekdikti'!$F$4:$Y$7,B161)</f>
        <v>0</v>
      </c>
      <c r="K161" s="46">
        <f>COUNTIF('Luar Negeri'!$D$4:$D$7,B161)</f>
        <v>0</v>
      </c>
      <c r="L161" s="46">
        <f>COUNTIF('Luar Negeri'!$F$4:$Y$7,B161)</f>
        <v>0</v>
      </c>
    </row>
    <row r="162" spans="1:12" x14ac:dyDescent="0.25">
      <c r="A162" s="47">
        <f t="shared" si="2"/>
        <v>159</v>
      </c>
      <c r="B162" s="50" t="s">
        <v>170</v>
      </c>
      <c r="C162" s="46">
        <f>COUNTIF(Mandiri!$D$4:$D$6,B162)</f>
        <v>0</v>
      </c>
      <c r="D162" s="46">
        <f>COUNTIF(Mandiri!$F$4:$Y$6,B162)</f>
        <v>0</v>
      </c>
      <c r="E162" s="46">
        <f>COUNTIF(DIPA!$D$4:$D$32,B162)</f>
        <v>0</v>
      </c>
      <c r="F162" s="46">
        <f>COUNTIF(DIPA!$F$4:$Y$32,B162)</f>
        <v>1</v>
      </c>
      <c r="G162" s="46">
        <f>COUNTIF(Kemenristekdikti!$D$4:$D$27,B162)</f>
        <v>0</v>
      </c>
      <c r="H162" s="46">
        <f>COUNTIF(Kemenristekdikti!$F$4:$Y$27,B162)</f>
        <v>0</v>
      </c>
      <c r="I162" s="46">
        <f>COUNTIF('Non Kemenristekdikti'!$D$4:$D$7,B162)</f>
        <v>0</v>
      </c>
      <c r="J162" s="46">
        <f>COUNTIF('Non Kemenristekdikti'!$F$4:$Y$7,B162)</f>
        <v>0</v>
      </c>
      <c r="K162" s="46">
        <f>COUNTIF('Luar Negeri'!$D$4:$D$7,B162)</f>
        <v>0</v>
      </c>
      <c r="L162" s="46">
        <f>COUNTIF('Luar Negeri'!$F$4:$Y$7,B162)</f>
        <v>0</v>
      </c>
    </row>
    <row r="163" spans="1:12" x14ac:dyDescent="0.25">
      <c r="A163" s="47">
        <f t="shared" si="2"/>
        <v>160</v>
      </c>
      <c r="B163" s="50" t="s">
        <v>171</v>
      </c>
      <c r="C163" s="46">
        <f>COUNTIF(Mandiri!$D$4:$D$6,B163)</f>
        <v>0</v>
      </c>
      <c r="D163" s="46">
        <f>COUNTIF(Mandiri!$F$4:$Y$6,B163)</f>
        <v>0</v>
      </c>
      <c r="E163" s="46">
        <f>COUNTIF(DIPA!$D$4:$D$32,B163)</f>
        <v>1</v>
      </c>
      <c r="F163" s="46">
        <f>COUNTIF(DIPA!$F$4:$Y$32,B163)</f>
        <v>0</v>
      </c>
      <c r="G163" s="46">
        <f>COUNTIF(Kemenristekdikti!$D$4:$D$27,B163)</f>
        <v>0</v>
      </c>
      <c r="H163" s="46">
        <f>COUNTIF(Kemenristekdikti!$F$4:$Y$27,B163)</f>
        <v>0</v>
      </c>
      <c r="I163" s="46">
        <f>COUNTIF('Non Kemenristekdikti'!$D$4:$D$7,B163)</f>
        <v>0</v>
      </c>
      <c r="J163" s="46">
        <f>COUNTIF('Non Kemenristekdikti'!$F$4:$Y$7,B163)</f>
        <v>0</v>
      </c>
      <c r="K163" s="46">
        <f>COUNTIF('Luar Negeri'!$D$4:$D$7,B163)</f>
        <v>0</v>
      </c>
      <c r="L163" s="46">
        <f>COUNTIF('Luar Negeri'!$F$4:$Y$7,B163)</f>
        <v>0</v>
      </c>
    </row>
    <row r="164" spans="1:12" x14ac:dyDescent="0.25">
      <c r="A164" s="47">
        <f t="shared" si="2"/>
        <v>161</v>
      </c>
      <c r="B164" s="50" t="s">
        <v>172</v>
      </c>
      <c r="C164" s="46">
        <f>COUNTIF(Mandiri!$D$4:$D$6,B164)</f>
        <v>0</v>
      </c>
      <c r="D164" s="46">
        <f>COUNTIF(Mandiri!$F$4:$Y$6,B164)</f>
        <v>0</v>
      </c>
      <c r="E164" s="46">
        <f>COUNTIF(DIPA!$D$4:$D$32,B164)</f>
        <v>0</v>
      </c>
      <c r="F164" s="46">
        <f>COUNTIF(DIPA!$F$4:$Y$32,B164)</f>
        <v>1</v>
      </c>
      <c r="G164" s="46">
        <f>COUNTIF(Kemenristekdikti!$D$4:$D$27,B164)</f>
        <v>0</v>
      </c>
      <c r="H164" s="46">
        <f>COUNTIF(Kemenristekdikti!$F$4:$Y$27,B164)</f>
        <v>0</v>
      </c>
      <c r="I164" s="46">
        <f>COUNTIF('Non Kemenristekdikti'!$D$4:$D$7,B164)</f>
        <v>0</v>
      </c>
      <c r="J164" s="46">
        <f>COUNTIF('Non Kemenristekdikti'!$F$4:$Y$7,B164)</f>
        <v>0</v>
      </c>
      <c r="K164" s="46">
        <f>COUNTIF('Luar Negeri'!$D$4:$D$7,B164)</f>
        <v>0</v>
      </c>
      <c r="L164" s="46">
        <f>COUNTIF('Luar Negeri'!$F$4:$Y$7,B164)</f>
        <v>0</v>
      </c>
    </row>
    <row r="165" spans="1:12" x14ac:dyDescent="0.25">
      <c r="A165" s="47">
        <f t="shared" si="2"/>
        <v>162</v>
      </c>
      <c r="B165" s="50" t="s">
        <v>173</v>
      </c>
      <c r="C165" s="46">
        <f>COUNTIF(Mandiri!$D$4:$D$6,B165)</f>
        <v>0</v>
      </c>
      <c r="D165" s="46">
        <f>COUNTIF(Mandiri!$F$4:$Y$6,B165)</f>
        <v>0</v>
      </c>
      <c r="E165" s="46">
        <f>COUNTIF(DIPA!$D$4:$D$32,B165)</f>
        <v>0</v>
      </c>
      <c r="F165" s="46">
        <f>COUNTIF(DIPA!$F$4:$Y$32,B165)</f>
        <v>0</v>
      </c>
      <c r="G165" s="46">
        <f>COUNTIF(Kemenristekdikti!$D$4:$D$27,B165)</f>
        <v>0</v>
      </c>
      <c r="H165" s="46">
        <f>COUNTIF(Kemenristekdikti!$F$4:$Y$27,B165)</f>
        <v>0</v>
      </c>
      <c r="I165" s="46">
        <f>COUNTIF('Non Kemenristekdikti'!$D$4:$D$7,B165)</f>
        <v>0</v>
      </c>
      <c r="J165" s="46">
        <f>COUNTIF('Non Kemenristekdikti'!$F$4:$Y$7,B165)</f>
        <v>0</v>
      </c>
      <c r="K165" s="46">
        <f>COUNTIF('Luar Negeri'!$D$4:$D$7,B165)</f>
        <v>0</v>
      </c>
      <c r="L165" s="46">
        <f>COUNTIF('Luar Negeri'!$F$4:$Y$7,B165)</f>
        <v>0</v>
      </c>
    </row>
    <row r="166" spans="1:12" x14ac:dyDescent="0.25">
      <c r="A166" s="47">
        <f t="shared" si="2"/>
        <v>163</v>
      </c>
      <c r="B166" s="50" t="s">
        <v>174</v>
      </c>
      <c r="C166" s="46">
        <f>COUNTIF(Mandiri!$D$4:$D$6,B166)</f>
        <v>0</v>
      </c>
      <c r="D166" s="46">
        <f>COUNTIF(Mandiri!$F$4:$Y$6,B166)</f>
        <v>0</v>
      </c>
      <c r="E166" s="46">
        <f>COUNTIF(DIPA!$D$4:$D$32,B166)</f>
        <v>0</v>
      </c>
      <c r="F166" s="46">
        <f>COUNTIF(DIPA!$F$4:$Y$32,B166)</f>
        <v>1</v>
      </c>
      <c r="G166" s="46">
        <f>COUNTIF(Kemenristekdikti!$D$4:$D$27,B166)</f>
        <v>1</v>
      </c>
      <c r="H166" s="46">
        <f>COUNTIF(Kemenristekdikti!$F$4:$Y$27,B166)</f>
        <v>0</v>
      </c>
      <c r="I166" s="46">
        <f>COUNTIF('Non Kemenristekdikti'!$D$4:$D$7,B166)</f>
        <v>0</v>
      </c>
      <c r="J166" s="46">
        <f>COUNTIF('Non Kemenristekdikti'!$F$4:$Y$7,B166)</f>
        <v>0</v>
      </c>
      <c r="K166" s="46">
        <f>COUNTIF('Luar Negeri'!$D$4:$D$7,B166)</f>
        <v>0</v>
      </c>
      <c r="L166" s="46">
        <f>COUNTIF('Luar Negeri'!$F$4:$Y$7,B166)</f>
        <v>0</v>
      </c>
    </row>
    <row r="167" spans="1:12" x14ac:dyDescent="0.25">
      <c r="A167" s="47">
        <f t="shared" si="2"/>
        <v>164</v>
      </c>
      <c r="B167" s="50" t="s">
        <v>175</v>
      </c>
      <c r="C167" s="46">
        <f>COUNTIF(Mandiri!$D$4:$D$6,B167)</f>
        <v>0</v>
      </c>
      <c r="D167" s="46">
        <f>COUNTIF(Mandiri!$F$4:$Y$6,B167)</f>
        <v>0</v>
      </c>
      <c r="E167" s="46">
        <f>COUNTIF(DIPA!$D$4:$D$32,B167)</f>
        <v>0</v>
      </c>
      <c r="F167" s="46">
        <f>COUNTIF(DIPA!$F$4:$Y$32,B167)</f>
        <v>0</v>
      </c>
      <c r="G167" s="46">
        <f>COUNTIF(Kemenristekdikti!$D$4:$D$27,B167)</f>
        <v>0</v>
      </c>
      <c r="H167" s="46">
        <f>COUNTIF(Kemenristekdikti!$F$4:$Y$27,B167)</f>
        <v>0</v>
      </c>
      <c r="I167" s="46">
        <f>COUNTIF('Non Kemenristekdikti'!$D$4:$D$7,B167)</f>
        <v>0</v>
      </c>
      <c r="J167" s="46">
        <f>COUNTIF('Non Kemenristekdikti'!$F$4:$Y$7,B167)</f>
        <v>0</v>
      </c>
      <c r="K167" s="46">
        <f>COUNTIF('Luar Negeri'!$D$4:$D$7,B167)</f>
        <v>0</v>
      </c>
      <c r="L167" s="46">
        <f>COUNTIF('Luar Negeri'!$F$4:$Y$7,B167)</f>
        <v>0</v>
      </c>
    </row>
    <row r="168" spans="1:12" x14ac:dyDescent="0.25">
      <c r="A168" s="47">
        <f t="shared" si="2"/>
        <v>165</v>
      </c>
      <c r="B168" s="50" t="s">
        <v>176</v>
      </c>
      <c r="C168" s="46">
        <f>COUNTIF(Mandiri!$D$4:$D$6,B168)</f>
        <v>0</v>
      </c>
      <c r="D168" s="46">
        <f>COUNTIF(Mandiri!$F$4:$Y$6,B168)</f>
        <v>0</v>
      </c>
      <c r="E168" s="46">
        <f>COUNTIF(DIPA!$D$4:$D$32,B168)</f>
        <v>0</v>
      </c>
      <c r="F168" s="46">
        <f>COUNTIF(DIPA!$F$4:$Y$32,B168)</f>
        <v>2</v>
      </c>
      <c r="G168" s="46">
        <f>COUNTIF(Kemenristekdikti!$D$4:$D$27,B168)</f>
        <v>0</v>
      </c>
      <c r="H168" s="46">
        <f>COUNTIF(Kemenristekdikti!$F$4:$Y$27,B168)</f>
        <v>0</v>
      </c>
      <c r="I168" s="46">
        <f>COUNTIF('Non Kemenristekdikti'!$D$4:$D$7,B168)</f>
        <v>0</v>
      </c>
      <c r="J168" s="46">
        <f>COUNTIF('Non Kemenristekdikti'!$F$4:$Y$7,B168)</f>
        <v>0</v>
      </c>
      <c r="K168" s="46">
        <f>COUNTIF('Luar Negeri'!$D$4:$D$7,B168)</f>
        <v>0</v>
      </c>
      <c r="L168" s="46">
        <f>COUNTIF('Luar Negeri'!$F$4:$Y$7,B168)</f>
        <v>0</v>
      </c>
    </row>
    <row r="169" spans="1:12" x14ac:dyDescent="0.25">
      <c r="A169" s="47">
        <f t="shared" si="2"/>
        <v>166</v>
      </c>
      <c r="B169" s="50" t="s">
        <v>177</v>
      </c>
      <c r="C169" s="46">
        <f>COUNTIF(Mandiri!$D$4:$D$6,B169)</f>
        <v>0</v>
      </c>
      <c r="D169" s="46">
        <f>COUNTIF(Mandiri!$F$4:$Y$6,B169)</f>
        <v>0</v>
      </c>
      <c r="E169" s="46">
        <f>COUNTIF(DIPA!$D$4:$D$32,B169)</f>
        <v>0</v>
      </c>
      <c r="F169" s="46">
        <f>COUNTIF(DIPA!$F$4:$Y$32,B169)</f>
        <v>2</v>
      </c>
      <c r="G169" s="46">
        <f>COUNTIF(Kemenristekdikti!$D$4:$D$27,B169)</f>
        <v>0</v>
      </c>
      <c r="H169" s="46">
        <f>COUNTIF(Kemenristekdikti!$F$4:$Y$27,B169)</f>
        <v>0</v>
      </c>
      <c r="I169" s="46">
        <f>COUNTIF('Non Kemenristekdikti'!$D$4:$D$7,B169)</f>
        <v>0</v>
      </c>
      <c r="J169" s="46">
        <f>COUNTIF('Non Kemenristekdikti'!$F$4:$Y$7,B169)</f>
        <v>0</v>
      </c>
      <c r="K169" s="46">
        <f>COUNTIF('Luar Negeri'!$D$4:$D$7,B169)</f>
        <v>0</v>
      </c>
      <c r="L169" s="46">
        <f>COUNTIF('Luar Negeri'!$F$4:$Y$7,B169)</f>
        <v>0</v>
      </c>
    </row>
    <row r="170" spans="1:12" x14ac:dyDescent="0.25">
      <c r="A170" s="47">
        <f t="shared" si="2"/>
        <v>167</v>
      </c>
      <c r="B170" s="50" t="s">
        <v>178</v>
      </c>
      <c r="C170" s="46">
        <f>COUNTIF(Mandiri!$D$4:$D$6,B170)</f>
        <v>0</v>
      </c>
      <c r="D170" s="46">
        <f>COUNTIF(Mandiri!$F$4:$Y$6,B170)</f>
        <v>0</v>
      </c>
      <c r="E170" s="46">
        <f>COUNTIF(DIPA!$D$4:$D$32,B170)</f>
        <v>0</v>
      </c>
      <c r="F170" s="46">
        <f>COUNTIF(DIPA!$F$4:$Y$32,B170)</f>
        <v>0</v>
      </c>
      <c r="G170" s="46">
        <f>COUNTIF(Kemenristekdikti!$D$4:$D$27,B170)</f>
        <v>1</v>
      </c>
      <c r="H170" s="46">
        <f>COUNTIF(Kemenristekdikti!$F$4:$Y$27,B170)</f>
        <v>0</v>
      </c>
      <c r="I170" s="46">
        <f>COUNTIF('Non Kemenristekdikti'!$D$4:$D$7,B170)</f>
        <v>0</v>
      </c>
      <c r="J170" s="46">
        <f>COUNTIF('Non Kemenristekdikti'!$F$4:$Y$7,B170)</f>
        <v>0</v>
      </c>
      <c r="K170" s="46">
        <f>COUNTIF('Luar Negeri'!$D$4:$D$7,B170)</f>
        <v>0</v>
      </c>
      <c r="L170" s="46">
        <f>COUNTIF('Luar Negeri'!$F$4:$Y$7,B170)</f>
        <v>0</v>
      </c>
    </row>
    <row r="171" spans="1:12" x14ac:dyDescent="0.25">
      <c r="A171" s="47">
        <f t="shared" si="2"/>
        <v>168</v>
      </c>
      <c r="B171" s="50" t="s">
        <v>179</v>
      </c>
      <c r="C171" s="46">
        <f>COUNTIF(Mandiri!$D$4:$D$6,B171)</f>
        <v>0</v>
      </c>
      <c r="D171" s="46">
        <f>COUNTIF(Mandiri!$F$4:$Y$6,B171)</f>
        <v>0</v>
      </c>
      <c r="E171" s="46">
        <f>COUNTIF(DIPA!$D$4:$D$32,B171)</f>
        <v>0</v>
      </c>
      <c r="F171" s="46">
        <f>COUNTIF(DIPA!$F$4:$Y$32,B171)</f>
        <v>0</v>
      </c>
      <c r="G171" s="46">
        <f>COUNTIF(Kemenristekdikti!$D$4:$D$27,B171)</f>
        <v>0</v>
      </c>
      <c r="H171" s="46">
        <f>COUNTIF(Kemenristekdikti!$F$4:$Y$27,B171)</f>
        <v>0</v>
      </c>
      <c r="I171" s="46">
        <f>COUNTIF('Non Kemenristekdikti'!$D$4:$D$7,B171)</f>
        <v>0</v>
      </c>
      <c r="J171" s="46">
        <f>COUNTIF('Non Kemenristekdikti'!$F$4:$Y$7,B171)</f>
        <v>0</v>
      </c>
      <c r="K171" s="46">
        <f>COUNTIF('Luar Negeri'!$D$4:$D$7,B171)</f>
        <v>0</v>
      </c>
      <c r="L171" s="46">
        <f>COUNTIF('Luar Negeri'!$F$4:$Y$7,B171)</f>
        <v>0</v>
      </c>
    </row>
    <row r="172" spans="1:12" x14ac:dyDescent="0.25">
      <c r="A172" s="73" t="s">
        <v>203</v>
      </c>
      <c r="B172" s="74"/>
      <c r="C172" s="46">
        <f t="shared" ref="C172:L172" si="3">SUM(C4:C171)</f>
        <v>0</v>
      </c>
      <c r="D172" s="46">
        <f t="shared" si="3"/>
        <v>0</v>
      </c>
      <c r="E172" s="46">
        <f t="shared" si="3"/>
        <v>28</v>
      </c>
      <c r="F172" s="46">
        <f t="shared" si="3"/>
        <v>96</v>
      </c>
      <c r="G172" s="46">
        <f t="shared" si="3"/>
        <v>22</v>
      </c>
      <c r="H172" s="46">
        <f t="shared" si="3"/>
        <v>18</v>
      </c>
      <c r="I172" s="46">
        <f t="shared" si="3"/>
        <v>0</v>
      </c>
      <c r="J172" s="46">
        <f t="shared" si="3"/>
        <v>0</v>
      </c>
      <c r="K172" s="46">
        <f t="shared" si="3"/>
        <v>0</v>
      </c>
      <c r="L172" s="46">
        <f t="shared" si="3"/>
        <v>0</v>
      </c>
    </row>
  </sheetData>
  <mergeCells count="9">
    <mergeCell ref="A172:B172"/>
    <mergeCell ref="A1:A3"/>
    <mergeCell ref="B1:B3"/>
    <mergeCell ref="C1:L1"/>
    <mergeCell ref="C2:D2"/>
    <mergeCell ref="E2:F2"/>
    <mergeCell ref="G2:H2"/>
    <mergeCell ref="I2:J2"/>
    <mergeCell ref="K2:L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7"/>
  <sheetViews>
    <sheetView workbookViewId="0">
      <pane xSplit="2" ySplit="2" topLeftCell="I3" activePane="bottomRight" state="frozen"/>
      <selection pane="topRight" activeCell="C1" sqref="C1"/>
      <selection pane="bottomLeft" activeCell="A3" sqref="A3"/>
      <selection pane="bottomRight" activeCell="S3" sqref="S3"/>
    </sheetView>
  </sheetViews>
  <sheetFormatPr defaultRowHeight="15" x14ac:dyDescent="0.25"/>
  <cols>
    <col min="1" max="1" width="4.7109375" customWidth="1"/>
    <col min="2" max="2" width="35.7109375" customWidth="1"/>
    <col min="3" max="30" width="6.7109375" style="26" customWidth="1"/>
  </cols>
  <sheetData>
    <row r="1" spans="1:30" x14ac:dyDescent="0.25">
      <c r="A1" s="72" t="s">
        <v>0</v>
      </c>
      <c r="B1" s="72" t="s">
        <v>186</v>
      </c>
      <c r="C1" s="88" t="s">
        <v>188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 t="s">
        <v>189</v>
      </c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</row>
    <row r="2" spans="1:30" x14ac:dyDescent="0.25">
      <c r="A2" s="72"/>
      <c r="B2" s="72"/>
      <c r="C2" s="56">
        <v>1</v>
      </c>
      <c r="D2" s="56">
        <f>C2+1</f>
        <v>2</v>
      </c>
      <c r="E2" s="56">
        <f t="shared" ref="E2:O2" si="0">D2+1</f>
        <v>3</v>
      </c>
      <c r="F2" s="56">
        <f t="shared" si="0"/>
        <v>4</v>
      </c>
      <c r="G2" s="56">
        <f t="shared" si="0"/>
        <v>5</v>
      </c>
      <c r="H2" s="56">
        <f t="shared" si="0"/>
        <v>6</v>
      </c>
      <c r="I2" s="56">
        <f t="shared" si="0"/>
        <v>7</v>
      </c>
      <c r="J2" s="56">
        <f t="shared" si="0"/>
        <v>8</v>
      </c>
      <c r="K2" s="56">
        <f t="shared" si="0"/>
        <v>9</v>
      </c>
      <c r="L2" s="56">
        <f t="shared" si="0"/>
        <v>10</v>
      </c>
      <c r="M2" s="56">
        <f t="shared" si="0"/>
        <v>11</v>
      </c>
      <c r="N2" s="56">
        <f t="shared" si="0"/>
        <v>12</v>
      </c>
      <c r="O2" s="56">
        <f t="shared" si="0"/>
        <v>13</v>
      </c>
      <c r="P2" s="56">
        <f>O2+1</f>
        <v>14</v>
      </c>
      <c r="Q2" s="56">
        <v>1</v>
      </c>
      <c r="R2" s="56">
        <f>Q2+1</f>
        <v>2</v>
      </c>
      <c r="S2" s="56">
        <f t="shared" ref="S2:AC2" si="1">R2+1</f>
        <v>3</v>
      </c>
      <c r="T2" s="56">
        <f t="shared" si="1"/>
        <v>4</v>
      </c>
      <c r="U2" s="56">
        <f t="shared" si="1"/>
        <v>5</v>
      </c>
      <c r="V2" s="56">
        <f t="shared" si="1"/>
        <v>6</v>
      </c>
      <c r="W2" s="56">
        <f t="shared" si="1"/>
        <v>7</v>
      </c>
      <c r="X2" s="56">
        <f t="shared" si="1"/>
        <v>8</v>
      </c>
      <c r="Y2" s="56">
        <f t="shared" si="1"/>
        <v>9</v>
      </c>
      <c r="Z2" s="56">
        <f t="shared" si="1"/>
        <v>10</v>
      </c>
      <c r="AA2" s="56">
        <f t="shared" si="1"/>
        <v>11</v>
      </c>
      <c r="AB2" s="56">
        <f t="shared" si="1"/>
        <v>12</v>
      </c>
      <c r="AC2" s="56">
        <f t="shared" si="1"/>
        <v>13</v>
      </c>
      <c r="AD2" s="56">
        <f>AC2+1</f>
        <v>14</v>
      </c>
    </row>
    <row r="3" spans="1:30" x14ac:dyDescent="0.25">
      <c r="A3" s="55">
        <v>1</v>
      </c>
      <c r="B3" s="51">
        <f>'Luar Negeri'!B4</f>
        <v>0</v>
      </c>
      <c r="C3" s="56">
        <f>COUNTIF('Luar Negeri'!E4,Database!$F$4)</f>
        <v>0</v>
      </c>
      <c r="D3" s="56">
        <f>COUNTIF('Luar Negeri'!E4,Database!$F$5)</f>
        <v>0</v>
      </c>
      <c r="E3" s="56">
        <f>COUNTIF('Luar Negeri'!E4,Database!$F$6)</f>
        <v>0</v>
      </c>
      <c r="F3" s="56">
        <f>COUNTIF('Luar Negeri'!E4,Database!$F$7)</f>
        <v>0</v>
      </c>
      <c r="G3" s="56">
        <f>COUNTIF('Luar Negeri'!E4,Database!$F$8)</f>
        <v>0</v>
      </c>
      <c r="H3" s="56">
        <f>COUNTIF('Luar Negeri'!E4,Database!$F$9)</f>
        <v>0</v>
      </c>
      <c r="I3" s="56">
        <f>COUNTIF('Luar Negeri'!E4,Database!$F$10)</f>
        <v>0</v>
      </c>
      <c r="J3" s="56">
        <f>COUNTIF('Luar Negeri'!E4,Database!$F$11)</f>
        <v>0</v>
      </c>
      <c r="K3" s="56">
        <f>COUNTIF('Luar Negeri'!E4,Database!$F$12)</f>
        <v>0</v>
      </c>
      <c r="L3" s="56">
        <f>COUNTIF('Luar Negeri'!E4,Database!$F$13)</f>
        <v>0</v>
      </c>
      <c r="M3" s="56">
        <f>COUNTIF('Luar Negeri'!E4,Database!$F$14)</f>
        <v>0</v>
      </c>
      <c r="N3" s="56">
        <f>COUNTIF('Luar Negeri'!E4,Database!$F$15)</f>
        <v>0</v>
      </c>
      <c r="O3" s="56">
        <f>COUNTIF('Luar Negeri'!E4,Database!$F$16)</f>
        <v>0</v>
      </c>
      <c r="P3" s="56">
        <f>COUNTIF('Luar Negeri'!E4,Database!$F$17)</f>
        <v>0</v>
      </c>
      <c r="Q3" s="56">
        <f>IF(C3=1,0,IF(COUNTIF('Luar Negeri'!F4:Y4,Database!$F$4)&gt;=1,1,0))</f>
        <v>0</v>
      </c>
      <c r="R3" s="56">
        <f>IF(D3=1,0,IF(COUNTIF('Luar Negeri'!F4:Y4,Database!$F$5)&gt;=1,1,0))</f>
        <v>0</v>
      </c>
      <c r="S3" s="56">
        <f>IF(E3=1,0,IF(COUNTIF('Luar Negeri'!F4:Y4,Database!$F$6)&gt;=1,1,0))</f>
        <v>0</v>
      </c>
      <c r="T3" s="56">
        <f>IF(F3=1,0,IF(COUNTIF('Luar Negeri'!F4:Y4,Database!$F$7)&gt;=1,1,0))</f>
        <v>0</v>
      </c>
      <c r="U3" s="56">
        <f>IF(G3=1,0,IF(COUNTIF('Luar Negeri'!F4:Y4,Database!$F$8)&gt;=1,1,0))</f>
        <v>0</v>
      </c>
      <c r="V3" s="56">
        <f>IF(H3=1,0,IF(COUNTIF('Luar Negeri'!F4:Y4,Database!$F$9)&gt;=1,1,0))</f>
        <v>0</v>
      </c>
      <c r="W3" s="56">
        <f>IF(I3=1,0,IF(COUNTIF('Luar Negeri'!F4:Y4,Database!$F$10)&gt;=1,1,0))</f>
        <v>0</v>
      </c>
      <c r="X3" s="56">
        <f>IF(J3=1,0,IF(COUNTIF('Luar Negeri'!F4:Y4,Database!$F$11)&gt;=1,1,0))</f>
        <v>0</v>
      </c>
      <c r="Y3" s="56">
        <f>IF(K3=1,0,IF(COUNTIF('Luar Negeri'!F4:Y4,Database!$F$12)&gt;=1,1,0))</f>
        <v>0</v>
      </c>
      <c r="Z3" s="56">
        <f>IF(L3=1,0,IF(COUNTIF('Luar Negeri'!F4:Y4,Database!$F$13)&gt;=1,1,0))</f>
        <v>0</v>
      </c>
      <c r="AA3" s="56">
        <f>IF(M3=1,0,IF(COUNTIF('Luar Negeri'!F4:Y4,Database!$F$14)&gt;=1,1,0))</f>
        <v>0</v>
      </c>
      <c r="AB3" s="56">
        <f>IF(N3=1,0,IF(COUNTIF('Luar Negeri'!F4:Y4,Database!$F$15)&gt;=1,1,0))</f>
        <v>0</v>
      </c>
      <c r="AC3" s="56">
        <f>IF(O3=1,0,IF(COUNTIF('Luar Negeri'!F4:Y4,Database!$F$16)&gt;=1,1,0))</f>
        <v>0</v>
      </c>
      <c r="AD3" s="56">
        <f>IF(P3=1,0,IF(COUNTIF('Luar Negeri'!F4:Y4,Database!$F$17)&gt;=1,1,0))</f>
        <v>0</v>
      </c>
    </row>
    <row r="4" spans="1:30" x14ac:dyDescent="0.25">
      <c r="A4" s="55">
        <f>A3+1</f>
        <v>2</v>
      </c>
      <c r="B4" s="51">
        <f>'Luar Negeri'!B5</f>
        <v>0</v>
      </c>
      <c r="C4" s="56">
        <f>COUNTIF('Luar Negeri'!E5,Database!$F$4)</f>
        <v>0</v>
      </c>
      <c r="D4" s="56">
        <f>COUNTIF('Luar Negeri'!E5,Database!$F$5)</f>
        <v>0</v>
      </c>
      <c r="E4" s="56">
        <f>COUNTIF('Luar Negeri'!E5,Database!$F$6)</f>
        <v>0</v>
      </c>
      <c r="F4" s="56">
        <f>COUNTIF('Luar Negeri'!E5,Database!$F$7)</f>
        <v>0</v>
      </c>
      <c r="G4" s="56">
        <f>COUNTIF('Luar Negeri'!E5,Database!$F$8)</f>
        <v>0</v>
      </c>
      <c r="H4" s="56">
        <f>COUNTIF('Luar Negeri'!E5,Database!$F$9)</f>
        <v>0</v>
      </c>
      <c r="I4" s="56">
        <f>COUNTIF('Luar Negeri'!E5,Database!$F$10)</f>
        <v>0</v>
      </c>
      <c r="J4" s="56">
        <f>COUNTIF('Luar Negeri'!E5,Database!$F$11)</f>
        <v>0</v>
      </c>
      <c r="K4" s="56">
        <f>COUNTIF('Luar Negeri'!E5,Database!$F$12)</f>
        <v>0</v>
      </c>
      <c r="L4" s="56">
        <f>COUNTIF('Luar Negeri'!E5,Database!$F$13)</f>
        <v>0</v>
      </c>
      <c r="M4" s="56">
        <f>COUNTIF('Luar Negeri'!E5,Database!$F$14)</f>
        <v>0</v>
      </c>
      <c r="N4" s="56">
        <f>COUNTIF('Luar Negeri'!E5,Database!$F$15)</f>
        <v>0</v>
      </c>
      <c r="O4" s="56">
        <f>COUNTIF('Luar Negeri'!E5,Database!$F$16)</f>
        <v>0</v>
      </c>
      <c r="P4" s="56">
        <f>COUNTIF('Luar Negeri'!E5,Database!$F$17)</f>
        <v>0</v>
      </c>
      <c r="Q4" s="56">
        <f>IF(C4=1,0,IF(COUNTIF('Luar Negeri'!F5:Y5,Database!$F$4)&gt;=1,1,0))</f>
        <v>0</v>
      </c>
      <c r="R4" s="56">
        <f>IF(D4=1,0,IF(COUNTIF('Luar Negeri'!F5:Y5,Database!$F$5)&gt;=1,1,0))</f>
        <v>0</v>
      </c>
      <c r="S4" s="56">
        <f>IF(E4=1,0,IF(COUNTIF('Luar Negeri'!F5:Y5,Database!$F$6)&gt;=1,1,0))</f>
        <v>0</v>
      </c>
      <c r="T4" s="56">
        <f>IF(F4=1,0,IF(COUNTIF('Luar Negeri'!F5:Y5,Database!$F$7)&gt;=1,1,0))</f>
        <v>0</v>
      </c>
      <c r="U4" s="56">
        <f>IF(G4=1,0,IF(COUNTIF('Luar Negeri'!F5:Y5,Database!$F$8)&gt;=1,1,0))</f>
        <v>0</v>
      </c>
      <c r="V4" s="56">
        <f>IF(H4=1,0,IF(COUNTIF('Luar Negeri'!F5:Y5,Database!$F$9)&gt;=1,1,0))</f>
        <v>0</v>
      </c>
      <c r="W4" s="56">
        <f>IF(I4=1,0,IF(COUNTIF('Luar Negeri'!F5:Y5,Database!$F$10)&gt;=1,1,0))</f>
        <v>0</v>
      </c>
      <c r="X4" s="56">
        <f>IF(J4=1,0,IF(COUNTIF('Luar Negeri'!F5:Y5,Database!$F$11)&gt;=1,1,0))</f>
        <v>0</v>
      </c>
      <c r="Y4" s="56">
        <f>IF(K4=1,0,IF(COUNTIF('Luar Negeri'!F5:Y5,Database!$F$12)&gt;=1,1,0))</f>
        <v>0</v>
      </c>
      <c r="Z4" s="56">
        <f>IF(L4=1,0,IF(COUNTIF('Luar Negeri'!F5:Y5,Database!$F$13)&gt;=1,1,0))</f>
        <v>0</v>
      </c>
      <c r="AA4" s="56">
        <f>IF(M4=1,0,IF(COUNTIF('Luar Negeri'!F5:Y5,Database!$F$14)&gt;=1,1,0))</f>
        <v>0</v>
      </c>
      <c r="AB4" s="56">
        <f>IF(N4=1,0,IF(COUNTIF('Luar Negeri'!F5:Y5,Database!$F$15)&gt;=1,1,0))</f>
        <v>0</v>
      </c>
      <c r="AC4" s="56">
        <f>IF(O4=1,0,IF(COUNTIF('Luar Negeri'!F5:Y5,Database!$F$16)&gt;=1,1,0))</f>
        <v>0</v>
      </c>
      <c r="AD4" s="56">
        <f>IF(P4=1,0,IF(COUNTIF('Luar Negeri'!F5:Y5,Database!$F$17)&gt;=1,1,0))</f>
        <v>0</v>
      </c>
    </row>
    <row r="5" spans="1:30" x14ac:dyDescent="0.25">
      <c r="A5" s="55">
        <f>A4+1</f>
        <v>3</v>
      </c>
      <c r="B5" s="51">
        <f>'Luar Negeri'!B6</f>
        <v>0</v>
      </c>
      <c r="C5" s="56">
        <f>COUNTIF('Luar Negeri'!E6,Database!$F$4)</f>
        <v>0</v>
      </c>
      <c r="D5" s="56">
        <f>COUNTIF('Luar Negeri'!E6,Database!$F$5)</f>
        <v>0</v>
      </c>
      <c r="E5" s="56">
        <f>COUNTIF('Luar Negeri'!E6,Database!$F$6)</f>
        <v>0</v>
      </c>
      <c r="F5" s="56">
        <f>COUNTIF('Luar Negeri'!E6,Database!$F$7)</f>
        <v>0</v>
      </c>
      <c r="G5" s="56">
        <f>COUNTIF('Luar Negeri'!E6,Database!$F$8)</f>
        <v>0</v>
      </c>
      <c r="H5" s="56">
        <f>COUNTIF('Luar Negeri'!E6,Database!$F$9)</f>
        <v>0</v>
      </c>
      <c r="I5" s="56">
        <f>COUNTIF('Luar Negeri'!E6,Database!$F$10)</f>
        <v>0</v>
      </c>
      <c r="J5" s="56">
        <f>COUNTIF('Luar Negeri'!E6,Database!$F$11)</f>
        <v>0</v>
      </c>
      <c r="K5" s="56">
        <f>COUNTIF('Luar Negeri'!E6,Database!$F$12)</f>
        <v>0</v>
      </c>
      <c r="L5" s="56">
        <f>COUNTIF('Luar Negeri'!E6,Database!$F$13)</f>
        <v>0</v>
      </c>
      <c r="M5" s="56">
        <f>COUNTIF('Luar Negeri'!E6,Database!$F$14)</f>
        <v>0</v>
      </c>
      <c r="N5" s="56">
        <f>COUNTIF('Luar Negeri'!E6,Database!$F$15)</f>
        <v>0</v>
      </c>
      <c r="O5" s="56">
        <f>COUNTIF('Luar Negeri'!E6,Database!$F$16)</f>
        <v>0</v>
      </c>
      <c r="P5" s="56">
        <f>COUNTIF('Luar Negeri'!E6,Database!$F$17)</f>
        <v>0</v>
      </c>
      <c r="Q5" s="56">
        <f>IF(C5=1,0,IF(COUNTIF('Luar Negeri'!F6:Y6,Database!$F$4)&gt;=1,1,0))</f>
        <v>0</v>
      </c>
      <c r="R5" s="56">
        <f>IF(D5=1,0,IF(COUNTIF('Luar Negeri'!F6:Y6,Database!$F$5)&gt;=1,1,0))</f>
        <v>0</v>
      </c>
      <c r="S5" s="56">
        <f>IF(E5=1,0,IF(COUNTIF('Luar Negeri'!F6:Y6,Database!$F$6)&gt;=1,1,0))</f>
        <v>0</v>
      </c>
      <c r="T5" s="56">
        <f>IF(F5=1,0,IF(COUNTIF('Luar Negeri'!F6:Y6,Database!$F$7)&gt;=1,1,0))</f>
        <v>0</v>
      </c>
      <c r="U5" s="56">
        <f>IF(G5=1,0,IF(COUNTIF('Luar Negeri'!F6:Y6,Database!$F$8)&gt;=1,1,0))</f>
        <v>0</v>
      </c>
      <c r="V5" s="56">
        <f>IF(H5=1,0,IF(COUNTIF('Luar Negeri'!F6:Y6,Database!$F$9)&gt;=1,1,0))</f>
        <v>0</v>
      </c>
      <c r="W5" s="56">
        <f>IF(I5=1,0,IF(COUNTIF('Luar Negeri'!F6:Y6,Database!$F$10)&gt;=1,1,0))</f>
        <v>0</v>
      </c>
      <c r="X5" s="56">
        <f>IF(J5=1,0,IF(COUNTIF('Luar Negeri'!F6:Y6,Database!$F$11)&gt;=1,1,0))</f>
        <v>0</v>
      </c>
      <c r="Y5" s="56">
        <f>IF(K5=1,0,IF(COUNTIF('Luar Negeri'!F6:Y6,Database!$F$12)&gt;=1,1,0))</f>
        <v>0</v>
      </c>
      <c r="Z5" s="56">
        <f>IF(L5=1,0,IF(COUNTIF('Luar Negeri'!F6:Y6,Database!$F$13)&gt;=1,1,0))</f>
        <v>0</v>
      </c>
      <c r="AA5" s="56">
        <f>IF(M5=1,0,IF(COUNTIF('Luar Negeri'!F6:Y6,Database!$F$14)&gt;=1,1,0))</f>
        <v>0</v>
      </c>
      <c r="AB5" s="56">
        <f>IF(N5=1,0,IF(COUNTIF('Luar Negeri'!F6:Y6,Database!$F$15)&gt;=1,1,0))</f>
        <v>0</v>
      </c>
      <c r="AC5" s="56">
        <f>IF(O5=1,0,IF(COUNTIF('Luar Negeri'!F6:Y6,Database!$F$16)&gt;=1,1,0))</f>
        <v>0</v>
      </c>
      <c r="AD5" s="56">
        <f>IF(P5=1,0,IF(COUNTIF('Luar Negeri'!F6:Y6,Database!$F$17)&gt;=1,1,0))</f>
        <v>0</v>
      </c>
    </row>
    <row r="6" spans="1:30" x14ac:dyDescent="0.25">
      <c r="A6" s="55"/>
      <c r="B6" s="2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</row>
    <row r="7" spans="1:30" x14ac:dyDescent="0.25">
      <c r="C7" s="56">
        <f t="shared" ref="C7:AD7" si="2">SUM(C3:C6)</f>
        <v>0</v>
      </c>
      <c r="D7" s="56">
        <f t="shared" si="2"/>
        <v>0</v>
      </c>
      <c r="E7" s="56">
        <f t="shared" si="2"/>
        <v>0</v>
      </c>
      <c r="F7" s="56">
        <f t="shared" si="2"/>
        <v>0</v>
      </c>
      <c r="G7" s="56">
        <f t="shared" si="2"/>
        <v>0</v>
      </c>
      <c r="H7" s="56">
        <f t="shared" si="2"/>
        <v>0</v>
      </c>
      <c r="I7" s="56">
        <f t="shared" si="2"/>
        <v>0</v>
      </c>
      <c r="J7" s="56">
        <f t="shared" si="2"/>
        <v>0</v>
      </c>
      <c r="K7" s="56">
        <f t="shared" si="2"/>
        <v>0</v>
      </c>
      <c r="L7" s="56">
        <f t="shared" si="2"/>
        <v>0</v>
      </c>
      <c r="M7" s="56">
        <f t="shared" si="2"/>
        <v>0</v>
      </c>
      <c r="N7" s="56">
        <f t="shared" si="2"/>
        <v>0</v>
      </c>
      <c r="O7" s="56">
        <f t="shared" si="2"/>
        <v>0</v>
      </c>
      <c r="P7" s="56">
        <f t="shared" si="2"/>
        <v>0</v>
      </c>
      <c r="Q7" s="56">
        <f t="shared" si="2"/>
        <v>0</v>
      </c>
      <c r="R7" s="56">
        <f t="shared" si="2"/>
        <v>0</v>
      </c>
      <c r="S7" s="56">
        <f t="shared" si="2"/>
        <v>0</v>
      </c>
      <c r="T7" s="56">
        <f t="shared" si="2"/>
        <v>0</v>
      </c>
      <c r="U7" s="56">
        <f t="shared" si="2"/>
        <v>0</v>
      </c>
      <c r="V7" s="56">
        <f t="shared" si="2"/>
        <v>0</v>
      </c>
      <c r="W7" s="56">
        <f t="shared" si="2"/>
        <v>0</v>
      </c>
      <c r="X7" s="56">
        <f t="shared" si="2"/>
        <v>0</v>
      </c>
      <c r="Y7" s="56">
        <f t="shared" si="2"/>
        <v>0</v>
      </c>
      <c r="Z7" s="56">
        <f t="shared" si="2"/>
        <v>0</v>
      </c>
      <c r="AA7" s="56">
        <f t="shared" si="2"/>
        <v>0</v>
      </c>
      <c r="AB7" s="56">
        <f t="shared" si="2"/>
        <v>0</v>
      </c>
      <c r="AC7" s="56">
        <f t="shared" si="2"/>
        <v>0</v>
      </c>
      <c r="AD7" s="56">
        <f t="shared" si="2"/>
        <v>0</v>
      </c>
    </row>
  </sheetData>
  <mergeCells count="4">
    <mergeCell ref="A1:A2"/>
    <mergeCell ref="B1:B2"/>
    <mergeCell ref="C1:P1"/>
    <mergeCell ref="Q1:AD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7"/>
  <sheetViews>
    <sheetView workbookViewId="0">
      <pane xSplit="2" ySplit="2" topLeftCell="K3" activePane="bottomRight" state="frozen"/>
      <selection pane="topRight" activeCell="C1" sqref="C1"/>
      <selection pane="bottomLeft" activeCell="A3" sqref="A3"/>
      <selection pane="bottomRight" activeCell="Q3" sqref="Q3:AD5"/>
    </sheetView>
  </sheetViews>
  <sheetFormatPr defaultRowHeight="15" x14ac:dyDescent="0.25"/>
  <cols>
    <col min="1" max="1" width="4.7109375" customWidth="1"/>
    <col min="2" max="2" width="35.7109375" customWidth="1"/>
    <col min="3" max="30" width="6.7109375" style="26" customWidth="1"/>
  </cols>
  <sheetData>
    <row r="1" spans="1:30" x14ac:dyDescent="0.25">
      <c r="A1" s="72" t="s">
        <v>0</v>
      </c>
      <c r="B1" s="72" t="s">
        <v>186</v>
      </c>
      <c r="C1" s="88" t="s">
        <v>188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 t="s">
        <v>189</v>
      </c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</row>
    <row r="2" spans="1:30" x14ac:dyDescent="0.25">
      <c r="A2" s="72"/>
      <c r="B2" s="72"/>
      <c r="C2" s="45">
        <v>1</v>
      </c>
      <c r="D2" s="45">
        <f>C2+1</f>
        <v>2</v>
      </c>
      <c r="E2" s="45">
        <f t="shared" ref="E2:O2" si="0">D2+1</f>
        <v>3</v>
      </c>
      <c r="F2" s="45">
        <f t="shared" si="0"/>
        <v>4</v>
      </c>
      <c r="G2" s="45">
        <f t="shared" si="0"/>
        <v>5</v>
      </c>
      <c r="H2" s="45">
        <f t="shared" si="0"/>
        <v>6</v>
      </c>
      <c r="I2" s="45">
        <f t="shared" si="0"/>
        <v>7</v>
      </c>
      <c r="J2" s="45">
        <f t="shared" si="0"/>
        <v>8</v>
      </c>
      <c r="K2" s="45">
        <f t="shared" si="0"/>
        <v>9</v>
      </c>
      <c r="L2" s="45">
        <f t="shared" si="0"/>
        <v>10</v>
      </c>
      <c r="M2" s="45">
        <f t="shared" si="0"/>
        <v>11</v>
      </c>
      <c r="N2" s="45">
        <f t="shared" si="0"/>
        <v>12</v>
      </c>
      <c r="O2" s="45">
        <f t="shared" si="0"/>
        <v>13</v>
      </c>
      <c r="P2" s="45">
        <f>O2+1</f>
        <v>14</v>
      </c>
      <c r="Q2" s="45">
        <v>1</v>
      </c>
      <c r="R2" s="45">
        <f>Q2+1</f>
        <v>2</v>
      </c>
      <c r="S2" s="45">
        <f t="shared" ref="S2:AC2" si="1">R2+1</f>
        <v>3</v>
      </c>
      <c r="T2" s="45">
        <f t="shared" si="1"/>
        <v>4</v>
      </c>
      <c r="U2" s="45">
        <f t="shared" si="1"/>
        <v>5</v>
      </c>
      <c r="V2" s="45">
        <f t="shared" si="1"/>
        <v>6</v>
      </c>
      <c r="W2" s="45">
        <f t="shared" si="1"/>
        <v>7</v>
      </c>
      <c r="X2" s="45">
        <f t="shared" si="1"/>
        <v>8</v>
      </c>
      <c r="Y2" s="45">
        <f t="shared" si="1"/>
        <v>9</v>
      </c>
      <c r="Z2" s="45">
        <f t="shared" si="1"/>
        <v>10</v>
      </c>
      <c r="AA2" s="45">
        <f t="shared" si="1"/>
        <v>11</v>
      </c>
      <c r="AB2" s="45">
        <f t="shared" si="1"/>
        <v>12</v>
      </c>
      <c r="AC2" s="45">
        <f t="shared" si="1"/>
        <v>13</v>
      </c>
      <c r="AD2" s="45">
        <f>AC2+1</f>
        <v>14</v>
      </c>
    </row>
    <row r="3" spans="1:30" x14ac:dyDescent="0.25">
      <c r="A3" s="44">
        <v>1</v>
      </c>
      <c r="B3" s="51">
        <f>'Luar Negeri'!B4</f>
        <v>0</v>
      </c>
      <c r="C3" s="45">
        <f>COUNTIF('Luar Negeri'!E4,Database!$F$4)</f>
        <v>0</v>
      </c>
      <c r="D3" s="45">
        <f>COUNTIF('Luar Negeri'!E4,Database!$F$5)</f>
        <v>0</v>
      </c>
      <c r="E3" s="45">
        <f>COUNTIF('Luar Negeri'!E4,Database!$F$6)</f>
        <v>0</v>
      </c>
      <c r="F3" s="45">
        <f>COUNTIF('Luar Negeri'!E4,Database!$F$7)</f>
        <v>0</v>
      </c>
      <c r="G3" s="45">
        <f>COUNTIF('Luar Negeri'!E4,Database!$F$8)</f>
        <v>0</v>
      </c>
      <c r="H3" s="45">
        <f>COUNTIF('Luar Negeri'!E4,Database!$F$9)</f>
        <v>0</v>
      </c>
      <c r="I3" s="45">
        <f>COUNTIF('Luar Negeri'!E4,Database!$F$10)</f>
        <v>0</v>
      </c>
      <c r="J3" s="45">
        <f>COUNTIF('Luar Negeri'!E4,Database!$F$11)</f>
        <v>0</v>
      </c>
      <c r="K3" s="45">
        <f>COUNTIF('Luar Negeri'!E4,Database!$F$12)</f>
        <v>0</v>
      </c>
      <c r="L3" s="45">
        <f>COUNTIF('Luar Negeri'!E4,Database!$F$13)</f>
        <v>0</v>
      </c>
      <c r="M3" s="45">
        <f>COUNTIF('Luar Negeri'!E4,Database!$F$14)</f>
        <v>0</v>
      </c>
      <c r="N3" s="45">
        <f>COUNTIF('Luar Negeri'!E4,Database!$F$15)</f>
        <v>0</v>
      </c>
      <c r="O3" s="45">
        <f>COUNTIF('Luar Negeri'!E4,Database!$F$16)</f>
        <v>0</v>
      </c>
      <c r="P3" s="45">
        <f>COUNTIF('Luar Negeri'!E4,Database!$F$17)</f>
        <v>0</v>
      </c>
      <c r="Q3" s="45">
        <f>COUNTIF('Luar Negeri'!F4:Y4,Database!$F$4)</f>
        <v>0</v>
      </c>
      <c r="R3" s="45">
        <f>COUNTIF('Luar Negeri'!F4:Y4,Database!$F$5)</f>
        <v>0</v>
      </c>
      <c r="S3" s="45">
        <f>COUNTIF('Luar Negeri'!F4:Y4,Database!$F$6)</f>
        <v>0</v>
      </c>
      <c r="T3" s="45">
        <f>COUNTIF('Luar Negeri'!F4:Y4,Database!$F$7)</f>
        <v>0</v>
      </c>
      <c r="U3" s="45">
        <f>COUNTIF('Luar Negeri'!F4:Y4,Database!$F$8)</f>
        <v>0</v>
      </c>
      <c r="V3" s="45">
        <f>COUNTIF('Luar Negeri'!F4:Y4,Database!$F$9)</f>
        <v>0</v>
      </c>
      <c r="W3" s="45">
        <f>COUNTIF('Luar Negeri'!F4:Y4,Database!$F$10)</f>
        <v>0</v>
      </c>
      <c r="X3" s="45">
        <f>COUNTIF('Luar Negeri'!F4:Y4,Database!$F$11)</f>
        <v>0</v>
      </c>
      <c r="Y3" s="45">
        <f>COUNTIF('Luar Negeri'!F4:Y4,Database!$F$12)</f>
        <v>0</v>
      </c>
      <c r="Z3" s="45">
        <f>COUNTIF('Luar Negeri'!F4:Y4,Database!$F$13)</f>
        <v>0</v>
      </c>
      <c r="AA3" s="45">
        <f>COUNTIF('Luar Negeri'!F4:Y4,Database!$F$14)</f>
        <v>0</v>
      </c>
      <c r="AB3" s="45">
        <f>COUNTIF('Luar Negeri'!F4:Y4,Database!$F$15)</f>
        <v>0</v>
      </c>
      <c r="AC3" s="45">
        <f>COUNTIF('Luar Negeri'!F4:Y4,Database!$F$16)</f>
        <v>0</v>
      </c>
      <c r="AD3" s="45">
        <f>COUNTIF('Luar Negeri'!F4:Y4,Database!$F$17)</f>
        <v>0</v>
      </c>
    </row>
    <row r="4" spans="1:30" x14ac:dyDescent="0.25">
      <c r="A4" s="44">
        <f>A3+1</f>
        <v>2</v>
      </c>
      <c r="B4" s="51">
        <f>'Luar Negeri'!B5</f>
        <v>0</v>
      </c>
      <c r="C4" s="45">
        <f>COUNTIF('Luar Negeri'!E5,Database!$F$4)</f>
        <v>0</v>
      </c>
      <c r="D4" s="45">
        <f>COUNTIF('Luar Negeri'!E5,Database!$F$5)</f>
        <v>0</v>
      </c>
      <c r="E4" s="45">
        <f>COUNTIF('Luar Negeri'!E5,Database!$F$6)</f>
        <v>0</v>
      </c>
      <c r="F4" s="45">
        <f>COUNTIF('Luar Negeri'!E5,Database!$F$7)</f>
        <v>0</v>
      </c>
      <c r="G4" s="45">
        <f>COUNTIF('Luar Negeri'!E5,Database!$F$8)</f>
        <v>0</v>
      </c>
      <c r="H4" s="45">
        <f>COUNTIF('Luar Negeri'!E5,Database!$F$9)</f>
        <v>0</v>
      </c>
      <c r="I4" s="45">
        <f>COUNTIF('Luar Negeri'!E5,Database!$F$10)</f>
        <v>0</v>
      </c>
      <c r="J4" s="45">
        <f>COUNTIF('Luar Negeri'!E5,Database!$F$11)</f>
        <v>0</v>
      </c>
      <c r="K4" s="45">
        <f>COUNTIF('Luar Negeri'!E5,Database!$F$12)</f>
        <v>0</v>
      </c>
      <c r="L4" s="45">
        <f>COUNTIF('Luar Negeri'!E5,Database!$F$13)</f>
        <v>0</v>
      </c>
      <c r="M4" s="45">
        <f>COUNTIF('Luar Negeri'!E5,Database!$F$14)</f>
        <v>0</v>
      </c>
      <c r="N4" s="45">
        <f>COUNTIF('Luar Negeri'!E5,Database!$F$15)</f>
        <v>0</v>
      </c>
      <c r="O4" s="45">
        <f>COUNTIF('Luar Negeri'!E5,Database!$F$16)</f>
        <v>0</v>
      </c>
      <c r="P4" s="45">
        <f>COUNTIF('Luar Negeri'!E5,Database!$F$17)</f>
        <v>0</v>
      </c>
      <c r="Q4" s="56">
        <f>COUNTIF('Luar Negeri'!F5:Y5,Database!$F$4)</f>
        <v>0</v>
      </c>
      <c r="R4" s="56">
        <f>COUNTIF('Luar Negeri'!F5:Y5,Database!$F$5)</f>
        <v>0</v>
      </c>
      <c r="S4" s="56">
        <f>COUNTIF('Luar Negeri'!F5:Y5,Database!$F$6)</f>
        <v>0</v>
      </c>
      <c r="T4" s="56">
        <f>COUNTIF('Luar Negeri'!F5:Y5,Database!$F$7)</f>
        <v>0</v>
      </c>
      <c r="U4" s="56">
        <f>COUNTIF('Luar Negeri'!F5:Y5,Database!$F$8)</f>
        <v>0</v>
      </c>
      <c r="V4" s="56">
        <f>COUNTIF('Luar Negeri'!F5:Y5,Database!$F$9)</f>
        <v>0</v>
      </c>
      <c r="W4" s="56">
        <f>COUNTIF('Luar Negeri'!F5:Y5,Database!$F$10)</f>
        <v>0</v>
      </c>
      <c r="X4" s="56">
        <f>COUNTIF('Luar Negeri'!F5:Y5,Database!$F$11)</f>
        <v>0</v>
      </c>
      <c r="Y4" s="56">
        <f>COUNTIF('Luar Negeri'!F5:Y5,Database!$F$12)</f>
        <v>0</v>
      </c>
      <c r="Z4" s="56">
        <f>COUNTIF('Luar Negeri'!F5:Y5,Database!$F$13)</f>
        <v>0</v>
      </c>
      <c r="AA4" s="56">
        <f>COUNTIF('Luar Negeri'!F5:Y5,Database!$F$14)</f>
        <v>0</v>
      </c>
      <c r="AB4" s="56">
        <f>COUNTIF('Luar Negeri'!F5:Y5,Database!$F$15)</f>
        <v>0</v>
      </c>
      <c r="AC4" s="56">
        <f>COUNTIF('Luar Negeri'!F5:Y5,Database!$F$16)</f>
        <v>0</v>
      </c>
      <c r="AD4" s="56">
        <f>COUNTIF('Luar Negeri'!F5:Y5,Database!$F$17)</f>
        <v>0</v>
      </c>
    </row>
    <row r="5" spans="1:30" x14ac:dyDescent="0.25">
      <c r="A5" s="44">
        <f>A4+1</f>
        <v>3</v>
      </c>
      <c r="B5" s="51">
        <f>'Luar Negeri'!B6</f>
        <v>0</v>
      </c>
      <c r="C5" s="45">
        <f>COUNTIF('Luar Negeri'!E6,Database!$F$4)</f>
        <v>0</v>
      </c>
      <c r="D5" s="45">
        <f>COUNTIF('Luar Negeri'!E6,Database!$F$5)</f>
        <v>0</v>
      </c>
      <c r="E5" s="45">
        <f>COUNTIF('Luar Negeri'!E6,Database!$F$6)</f>
        <v>0</v>
      </c>
      <c r="F5" s="45">
        <f>COUNTIF('Luar Negeri'!E6,Database!$F$7)</f>
        <v>0</v>
      </c>
      <c r="G5" s="45">
        <f>COUNTIF('Luar Negeri'!E6,Database!$F$8)</f>
        <v>0</v>
      </c>
      <c r="H5" s="45">
        <f>COUNTIF('Luar Negeri'!E6,Database!$F$9)</f>
        <v>0</v>
      </c>
      <c r="I5" s="45">
        <f>COUNTIF('Luar Negeri'!E6,Database!$F$10)</f>
        <v>0</v>
      </c>
      <c r="J5" s="45">
        <f>COUNTIF('Luar Negeri'!E6,Database!$F$11)</f>
        <v>0</v>
      </c>
      <c r="K5" s="45">
        <f>COUNTIF('Luar Negeri'!E6,Database!$F$12)</f>
        <v>0</v>
      </c>
      <c r="L5" s="45">
        <f>COUNTIF('Luar Negeri'!E6,Database!$F$13)</f>
        <v>0</v>
      </c>
      <c r="M5" s="45">
        <f>COUNTIF('Luar Negeri'!E6,Database!$F$14)</f>
        <v>0</v>
      </c>
      <c r="N5" s="45">
        <f>COUNTIF('Luar Negeri'!E6,Database!$F$15)</f>
        <v>0</v>
      </c>
      <c r="O5" s="45">
        <f>COUNTIF('Luar Negeri'!E6,Database!$F$16)</f>
        <v>0</v>
      </c>
      <c r="P5" s="45">
        <f>COUNTIF('Luar Negeri'!E6,Database!$F$17)</f>
        <v>0</v>
      </c>
      <c r="Q5" s="56">
        <f>COUNTIF('Luar Negeri'!F6:Y6,Database!$F$4)</f>
        <v>0</v>
      </c>
      <c r="R5" s="56">
        <f>COUNTIF('Luar Negeri'!F6:Y6,Database!$F$5)</f>
        <v>0</v>
      </c>
      <c r="S5" s="56">
        <f>COUNTIF('Luar Negeri'!F6:Y6,Database!$F$6)</f>
        <v>0</v>
      </c>
      <c r="T5" s="56">
        <f>COUNTIF('Luar Negeri'!F6:Y6,Database!$F$7)</f>
        <v>0</v>
      </c>
      <c r="U5" s="56">
        <f>COUNTIF('Luar Negeri'!F6:Y6,Database!$F$8)</f>
        <v>0</v>
      </c>
      <c r="V5" s="56">
        <f>COUNTIF('Luar Negeri'!F6:Y6,Database!$F$9)</f>
        <v>0</v>
      </c>
      <c r="W5" s="56">
        <f>COUNTIF('Luar Negeri'!F6:Y6,Database!$F$10)</f>
        <v>0</v>
      </c>
      <c r="X5" s="56">
        <f>COUNTIF('Luar Negeri'!F6:Y6,Database!$F$11)</f>
        <v>0</v>
      </c>
      <c r="Y5" s="56">
        <f>COUNTIF('Luar Negeri'!F6:Y6,Database!$F$12)</f>
        <v>0</v>
      </c>
      <c r="Z5" s="56">
        <f>COUNTIF('Luar Negeri'!F6:Y6,Database!$F$13)</f>
        <v>0</v>
      </c>
      <c r="AA5" s="56">
        <f>COUNTIF('Luar Negeri'!F6:Y6,Database!$F$14)</f>
        <v>0</v>
      </c>
      <c r="AB5" s="56">
        <f>COUNTIF('Luar Negeri'!F6:Y6,Database!$F$15)</f>
        <v>0</v>
      </c>
      <c r="AC5" s="56">
        <f>COUNTIF('Luar Negeri'!F6:Y6,Database!$F$16)</f>
        <v>0</v>
      </c>
      <c r="AD5" s="56">
        <f>COUNTIF('Luar Negeri'!F6:Y6,Database!$F$17)</f>
        <v>0</v>
      </c>
    </row>
    <row r="6" spans="1:30" x14ac:dyDescent="0.25">
      <c r="A6" s="44"/>
      <c r="B6" s="2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</row>
    <row r="7" spans="1:30" x14ac:dyDescent="0.25">
      <c r="C7" s="45">
        <f t="shared" ref="C7:AD7" si="2">SUM(C3:C6)</f>
        <v>0</v>
      </c>
      <c r="D7" s="45">
        <f t="shared" si="2"/>
        <v>0</v>
      </c>
      <c r="E7" s="45">
        <f t="shared" si="2"/>
        <v>0</v>
      </c>
      <c r="F7" s="45">
        <f t="shared" si="2"/>
        <v>0</v>
      </c>
      <c r="G7" s="45">
        <f t="shared" si="2"/>
        <v>0</v>
      </c>
      <c r="H7" s="45">
        <f t="shared" si="2"/>
        <v>0</v>
      </c>
      <c r="I7" s="45">
        <f t="shared" si="2"/>
        <v>0</v>
      </c>
      <c r="J7" s="45">
        <f t="shared" si="2"/>
        <v>0</v>
      </c>
      <c r="K7" s="45">
        <f t="shared" si="2"/>
        <v>0</v>
      </c>
      <c r="L7" s="45">
        <f t="shared" si="2"/>
        <v>0</v>
      </c>
      <c r="M7" s="45">
        <f t="shared" si="2"/>
        <v>0</v>
      </c>
      <c r="N7" s="45">
        <f t="shared" si="2"/>
        <v>0</v>
      </c>
      <c r="O7" s="45">
        <f t="shared" si="2"/>
        <v>0</v>
      </c>
      <c r="P7" s="45">
        <f t="shared" si="2"/>
        <v>0</v>
      </c>
      <c r="Q7" s="45">
        <f t="shared" si="2"/>
        <v>0</v>
      </c>
      <c r="R7" s="45">
        <f t="shared" si="2"/>
        <v>0</v>
      </c>
      <c r="S7" s="45">
        <f t="shared" si="2"/>
        <v>0</v>
      </c>
      <c r="T7" s="45">
        <f t="shared" si="2"/>
        <v>0</v>
      </c>
      <c r="U7" s="45">
        <f t="shared" si="2"/>
        <v>0</v>
      </c>
      <c r="V7" s="45">
        <f t="shared" si="2"/>
        <v>0</v>
      </c>
      <c r="W7" s="45">
        <f t="shared" si="2"/>
        <v>0</v>
      </c>
      <c r="X7" s="45">
        <f t="shared" si="2"/>
        <v>0</v>
      </c>
      <c r="Y7" s="45">
        <f t="shared" si="2"/>
        <v>0</v>
      </c>
      <c r="Z7" s="45">
        <f t="shared" si="2"/>
        <v>0</v>
      </c>
      <c r="AA7" s="45">
        <f t="shared" si="2"/>
        <v>0</v>
      </c>
      <c r="AB7" s="45">
        <f t="shared" si="2"/>
        <v>0</v>
      </c>
      <c r="AC7" s="45">
        <f t="shared" si="2"/>
        <v>0</v>
      </c>
      <c r="AD7" s="45">
        <f t="shared" si="2"/>
        <v>0</v>
      </c>
    </row>
  </sheetData>
  <mergeCells count="4">
    <mergeCell ref="A1:A2"/>
    <mergeCell ref="B1:B2"/>
    <mergeCell ref="C1:P1"/>
    <mergeCell ref="Q1:AD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E11"/>
  <sheetViews>
    <sheetView zoomScale="110" zoomScaleNormal="110" workbookViewId="0">
      <pane xSplit="3" ySplit="6" topLeftCell="AA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5" x14ac:dyDescent="0.25"/>
  <cols>
    <col min="1" max="1" width="4.7109375" customWidth="1"/>
    <col min="2" max="2" width="35.7109375" customWidth="1"/>
    <col min="3" max="3" width="18.7109375" customWidth="1"/>
    <col min="4" max="31" width="18.7109375" style="26" customWidth="1"/>
  </cols>
  <sheetData>
    <row r="1" spans="1:31" x14ac:dyDescent="0.25">
      <c r="B1" t="s">
        <v>190</v>
      </c>
    </row>
    <row r="2" spans="1:31" x14ac:dyDescent="0.25">
      <c r="B2" t="s">
        <v>188</v>
      </c>
      <c r="C2" s="30">
        <v>0.6</v>
      </c>
    </row>
    <row r="3" spans="1:31" x14ac:dyDescent="0.25">
      <c r="B3" t="s">
        <v>189</v>
      </c>
      <c r="C3" s="30">
        <f>1-C2</f>
        <v>0.4</v>
      </c>
    </row>
    <row r="5" spans="1:31" x14ac:dyDescent="0.25">
      <c r="A5" s="72" t="s">
        <v>0</v>
      </c>
      <c r="B5" s="72" t="s">
        <v>186</v>
      </c>
      <c r="C5" s="85" t="s">
        <v>192</v>
      </c>
      <c r="D5" s="88" t="s">
        <v>188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 t="s">
        <v>189</v>
      </c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</row>
    <row r="6" spans="1:31" x14ac:dyDescent="0.25">
      <c r="A6" s="72"/>
      <c r="B6" s="72"/>
      <c r="C6" s="87"/>
      <c r="D6" s="45">
        <v>1</v>
      </c>
      <c r="E6" s="45">
        <f>D6+1</f>
        <v>2</v>
      </c>
      <c r="F6" s="45">
        <f t="shared" ref="F6:P6" si="0">E6+1</f>
        <v>3</v>
      </c>
      <c r="G6" s="45">
        <f t="shared" si="0"/>
        <v>4</v>
      </c>
      <c r="H6" s="45">
        <f t="shared" si="0"/>
        <v>5</v>
      </c>
      <c r="I6" s="45">
        <f t="shared" si="0"/>
        <v>6</v>
      </c>
      <c r="J6" s="45">
        <f t="shared" si="0"/>
        <v>7</v>
      </c>
      <c r="K6" s="45">
        <f t="shared" si="0"/>
        <v>8</v>
      </c>
      <c r="L6" s="45">
        <f t="shared" si="0"/>
        <v>9</v>
      </c>
      <c r="M6" s="45">
        <f t="shared" si="0"/>
        <v>10</v>
      </c>
      <c r="N6" s="45">
        <f t="shared" si="0"/>
        <v>11</v>
      </c>
      <c r="O6" s="45">
        <f t="shared" si="0"/>
        <v>12</v>
      </c>
      <c r="P6" s="45">
        <f t="shared" si="0"/>
        <v>13</v>
      </c>
      <c r="Q6" s="45">
        <f>P6+1</f>
        <v>14</v>
      </c>
      <c r="R6" s="45">
        <v>1</v>
      </c>
      <c r="S6" s="45">
        <f>R6+1</f>
        <v>2</v>
      </c>
      <c r="T6" s="45">
        <f t="shared" ref="T6:AD6" si="1">S6+1</f>
        <v>3</v>
      </c>
      <c r="U6" s="45">
        <f t="shared" si="1"/>
        <v>4</v>
      </c>
      <c r="V6" s="45">
        <f t="shared" si="1"/>
        <v>5</v>
      </c>
      <c r="W6" s="45">
        <f t="shared" si="1"/>
        <v>6</v>
      </c>
      <c r="X6" s="45">
        <f t="shared" si="1"/>
        <v>7</v>
      </c>
      <c r="Y6" s="45">
        <f t="shared" si="1"/>
        <v>8</v>
      </c>
      <c r="Z6" s="45">
        <f t="shared" si="1"/>
        <v>9</v>
      </c>
      <c r="AA6" s="45">
        <f t="shared" si="1"/>
        <v>10</v>
      </c>
      <c r="AB6" s="45">
        <f t="shared" si="1"/>
        <v>11</v>
      </c>
      <c r="AC6" s="45">
        <f t="shared" si="1"/>
        <v>12</v>
      </c>
      <c r="AD6" s="45">
        <f t="shared" si="1"/>
        <v>13</v>
      </c>
      <c r="AE6" s="45">
        <f>AD6+1</f>
        <v>14</v>
      </c>
    </row>
    <row r="7" spans="1:31" x14ac:dyDescent="0.25">
      <c r="A7" s="44">
        <v>1</v>
      </c>
      <c r="B7" s="3">
        <f>'Luar Negeri'!B4</f>
        <v>0</v>
      </c>
      <c r="C7" s="32" t="str">
        <f>IF(SUM(D7:AE7)='Luar Negeri'!C4,"Oke","Ada Kesalahan")</f>
        <v>Oke</v>
      </c>
      <c r="D7" s="31">
        <f>IF(AND('Sub Jumlah Dana Luar Negeri'!C3=1,SUM('Sub Jumlah Dana Luar Negeri'!Q3:AD3)&gt;0),'Luar Negeri'!C4*$C$2,IF(AND('Sub Jumlah Dana Luar Negeri'!C3=1,'Sub Jumlah Dana Luar Negeri'!Q3=0),'Luar Negeri'!C4,0))</f>
        <v>0</v>
      </c>
      <c r="E7" s="31">
        <f>IF(AND('Sub Jumlah Dana Luar Negeri'!D3=1,SUM('Sub Jumlah Dana Luar Negeri'!Q3:AE3)&gt;0), 'Luar Negeri'!C4*$C$2,IF(AND('Sub Jumlah Dana Luar Negeri'!D3=1,'Sub Jumlah Dana Luar Negeri'!R3=0), 'Luar Negeri'!C4,0))</f>
        <v>0</v>
      </c>
      <c r="F7" s="31">
        <f>IF(AND('Sub Jumlah Dana Luar Negeri'!E3=1,SUM('Sub Jumlah Dana Luar Negeri'!Q3:AE3)&gt;0),'Luar Negeri'!C4*$C$2,IF(AND('Sub Jumlah Dana Luar Negeri'!E3=1,'Sub Jumlah Dana Luar Negeri'!S3=0),'Luar Negeri'!C4,0))</f>
        <v>0</v>
      </c>
      <c r="G7" s="31">
        <f>IF(AND('Sub Jumlah Dana Luar Negeri'!F3=1,SUM('Sub Jumlah Dana Luar Negeri'!Q3:AE3)&gt;0),'Luar Negeri'!C4*$C$2,IF(AND('Sub Jumlah Dana Luar Negeri'!F3=1,'Sub Jumlah Dana Luar Negeri'!T3=0),'Luar Negeri'!C4,0))</f>
        <v>0</v>
      </c>
      <c r="H7" s="31">
        <f>IF(AND('Sub Jumlah Dana Luar Negeri'!G3=1,SUM('Sub Jumlah Dana Luar Negeri'!Q3:AE3)&gt;0),'Luar Negeri'!C4*$C$2,IF(AND('Sub Jumlah Dana Luar Negeri'!G3=1,'Sub Jumlah Dana Luar Negeri'!U3=0),'Luar Negeri'!C4,0))</f>
        <v>0</v>
      </c>
      <c r="I7" s="31">
        <f>IF(AND('Sub Jumlah Dana Luar Negeri'!H3=1,SUM('Sub Jumlah Dana Luar Negeri'!Q3:AE3)&gt;0),'Luar Negeri'!C4*$C$2,IF(AND('Sub Jumlah Dana Luar Negeri'!H3=1,'Sub Jumlah Dana Luar Negeri'!V3=0),'Luar Negeri'!C4,0))</f>
        <v>0</v>
      </c>
      <c r="J7" s="31">
        <f>IF(AND('Sub Jumlah Dana Luar Negeri'!I3=1,SUM('Sub Jumlah Dana Luar Negeri'!Q3:AE3)&gt;0),'Luar Negeri'!C4*$C$2,IF(AND('Sub Jumlah Dana Luar Negeri'!I3=1,'Sub Jumlah Dana Luar Negeri'!W3=0),'Luar Negeri'!C4,0))</f>
        <v>0</v>
      </c>
      <c r="K7" s="31">
        <f>IF(AND('Sub Jumlah Dana Luar Negeri'!J3=1,SUM('Sub Jumlah Dana Luar Negeri'!Q3:AE3)&gt;0),'Luar Negeri'!C4*$C$2,IF(AND('Sub Jumlah Dana Luar Negeri'!J3=1,'Sub Jumlah Dana Luar Negeri'!X3=0),'Luar Negeri'!C4,0))</f>
        <v>0</v>
      </c>
      <c r="L7" s="31">
        <f>IF(AND('Sub Jumlah Dana Luar Negeri'!K3=1,SUM('Sub Jumlah Dana Luar Negeri'!Q3:AE3)&gt;0),'Luar Negeri'!C4*$C$2,IF(AND('Sub Jumlah Dana Luar Negeri'!K3=1,'Sub Jumlah Dana Luar Negeri'!Y3=0),'Luar Negeri'!C4,0))</f>
        <v>0</v>
      </c>
      <c r="M7" s="31">
        <f>IF(AND('Sub Jumlah Dana Luar Negeri'!L3=1,SUM('Sub Jumlah Dana Luar Negeri'!Q3:AE3)&gt;0),'Luar Negeri'!C4*$C$2,IF(AND('Sub Jumlah Dana Luar Negeri'!L3=1,'Sub Jumlah Dana Luar Negeri'!Z3=0),'Luar Negeri'!C4,0))</f>
        <v>0</v>
      </c>
      <c r="N7" s="31">
        <f>IF(AND('Sub Jumlah Dana Luar Negeri'!M3=1,SUM('Sub Jumlah Dana Luar Negeri'!Q3:AE3)&gt;0),'Luar Negeri'!C4*$C$2,IF(AND('Sub Jumlah Dana Luar Negeri'!M3=1,'Sub Jumlah Dana Luar Negeri'!AA3=0),'Luar Negeri'!C4,0))</f>
        <v>0</v>
      </c>
      <c r="O7" s="31">
        <f>IF(AND('Sub Jumlah Dana Luar Negeri'!N3=1,SUM('Sub Jumlah Dana Luar Negeri'!Q3:AE3)&gt;0),'Luar Negeri'!C4*$C$2,IF(AND('Sub Jumlah Dana Luar Negeri'!N3=1,'Sub Jumlah Dana Luar Negeri'!AB3=0),'Luar Negeri'!C4,0))</f>
        <v>0</v>
      </c>
      <c r="P7" s="31">
        <f>IF(AND('Sub Jumlah Dana Luar Negeri'!O3=1,SUM('Sub Jumlah Dana Luar Negeri'!Q3:AE3)&gt;0),'Luar Negeri'!C4*$C$2,IF(AND('Sub Jumlah Dana Luar Negeri'!O3=1,'Sub Jumlah Dana Luar Negeri'!AC3=0),'Luar Negeri'!C4,0))</f>
        <v>0</v>
      </c>
      <c r="Q7" s="31">
        <f>IF(AND('Sub Jumlah Dana Luar Negeri'!P3=1,SUM('Sub Jumlah Dana Luar Negeri'!Q3:AE3)&gt;0),'Luar Negeri'!C4*$C$2,IF(AND('Sub Jumlah Dana Luar Negeri'!P3=1,'Sub Jumlah Dana Luar Negeri'!AD3=0),'Luar Negeri'!C4,0))</f>
        <v>0</v>
      </c>
      <c r="R7" s="31">
        <f>IF(SUM('Sub Jumlah Dana Luar Negeri'!Q3:AD3)&gt;0,('Sub Jumlah Dana Luar Negeri'!Q3/SUM('Sub Jumlah Dana Luar Negeri'!Q3:AD3))*$C$3*'Luar Negeri'!C4,0)</f>
        <v>0</v>
      </c>
      <c r="S7" s="31">
        <f>IF(SUM('Sub Jumlah Dana Luar Negeri'!Q3:AD3)&gt;0,('Sub Jumlah Dana Luar Negeri'!R3/SUM('Sub Jumlah Dana Luar Negeri'!Q3:AD3))*$C$3*'Luar Negeri'!C4,0)</f>
        <v>0</v>
      </c>
      <c r="T7" s="31">
        <f>IF(SUM('Sub Jumlah Dana Luar Negeri'!Q3:AD3)&gt;0,('Sub Jumlah Dana Luar Negeri'!S3/SUM('Sub Jumlah Dana Luar Negeri'!Q3:AD3))*$C$3*'Luar Negeri'!C4,0)</f>
        <v>0</v>
      </c>
      <c r="U7" s="31">
        <f>IF(SUM('Sub Jumlah Dana Luar Negeri'!Q3:AD3)&gt;0,('Sub Jumlah Dana Luar Negeri'!T3/SUM('Sub Jumlah Dana Luar Negeri'!Q3:AD3))*$C$3*'Luar Negeri'!C4,0)</f>
        <v>0</v>
      </c>
      <c r="V7" s="31">
        <f>IF(SUM('Sub Jumlah Dana Luar Negeri'!Q3:AD3)&gt;0,('Sub Jumlah Dana Luar Negeri'!U3/SUM('Sub Jumlah Dana Luar Negeri'!Q3:AD3))*$C$3*'Luar Negeri'!C4,0)</f>
        <v>0</v>
      </c>
      <c r="W7" s="31">
        <f>IF(SUM('Sub Jumlah Dana Luar Negeri'!Q3:AD3)&gt;0,('Sub Jumlah Dana Luar Negeri'!V3/SUM('Sub Jumlah Dana Luar Negeri'!Q3:AD3))*$C$3*'Luar Negeri'!C4,0)</f>
        <v>0</v>
      </c>
      <c r="X7" s="31">
        <f>IF(SUM('Sub Jumlah Dana Luar Negeri'!Q3:AD3)&gt;0,('Sub Jumlah Dana Luar Negeri'!W3/SUM('Sub Jumlah Dana Luar Negeri'!Q3:AD3))*$C$3*'Luar Negeri'!C4,0)</f>
        <v>0</v>
      </c>
      <c r="Y7" s="31">
        <f>IF(SUM('Sub Jumlah Dana Luar Negeri'!Q3:AD3)&gt;0,('Sub Jumlah Dana Luar Negeri'!X3/SUM('Sub Jumlah Dana Luar Negeri'!Q3:AD3))*$C$3*'Luar Negeri'!C4,0)</f>
        <v>0</v>
      </c>
      <c r="Z7" s="31">
        <f>IF(SUM('Sub Jumlah Dana Luar Negeri'!Q3:AD3)&gt;0,('Sub Jumlah Dana Luar Negeri'!Y3/SUM('Sub Jumlah Dana Luar Negeri'!Q3:AD3))*$C$3*'Luar Negeri'!C4,0)</f>
        <v>0</v>
      </c>
      <c r="AA7" s="31">
        <f>IF(SUM('Sub Jumlah Dana Luar Negeri'!Q3:AD3)&gt;0,('Sub Jumlah Dana Luar Negeri'!Z3/SUM('Sub Jumlah Dana Luar Negeri'!Q3:AD3))*$C$3*'Luar Negeri'!C4,0)</f>
        <v>0</v>
      </c>
      <c r="AB7" s="31">
        <f>IF(SUM('Sub Jumlah Dana Luar Negeri'!Q3:AD3)&gt;0,('Sub Jumlah Dana Luar Negeri'!AA3/SUM('Sub Jumlah Dana Luar Negeri'!Q3:AD3))*$C$3*'Luar Negeri'!C4,0)</f>
        <v>0</v>
      </c>
      <c r="AC7" s="31">
        <f>IF(SUM('Sub Jumlah Dana Luar Negeri'!Q3:AD3)&gt;0,('Sub Jumlah Dana Luar Negeri'!AB3/SUM('Sub Jumlah Dana Luar Negeri'!Q3:AD3))*$C$3*'Luar Negeri'!C4,0)</f>
        <v>0</v>
      </c>
      <c r="AD7" s="31">
        <f>IF(SUM('Sub Jumlah Dana Luar Negeri'!Q3:AD3)&gt;0,('Sub Jumlah Dana Luar Negeri'!AC3/SUM('Sub Jumlah Dana Luar Negeri'!Q3:AD3))*$C$3*'Luar Negeri'!C4,0)</f>
        <v>0</v>
      </c>
      <c r="AE7" s="31">
        <f>IF(SUM('Sub Jumlah Dana Luar Negeri'!Q3:AD3)&gt;0,('Sub Jumlah Dana Luar Negeri'!AD3/SUM('Sub Jumlah Dana Luar Negeri'!Q3:AD3))*$C$3*'Luar Negeri'!C4,0)</f>
        <v>0</v>
      </c>
    </row>
    <row r="8" spans="1:31" x14ac:dyDescent="0.25">
      <c r="A8" s="44">
        <f>A7+1</f>
        <v>2</v>
      </c>
      <c r="B8" s="3">
        <f>'Luar Negeri'!B5</f>
        <v>0</v>
      </c>
      <c r="C8" s="32" t="str">
        <f>IF(SUM(D8:AE8)='Luar Negeri'!C5,"Oke","Ada Kesalahan")</f>
        <v>Oke</v>
      </c>
      <c r="D8" s="31">
        <f>IF(AND('Sub Jumlah Dana Luar Negeri'!C4=1,SUM('Sub Jumlah Dana Luar Negeri'!Q4:AD4)&gt;0),'Luar Negeri'!C5*$C$2,IF(AND('Sub Jumlah Dana Luar Negeri'!C4=1,'Sub Jumlah Dana Luar Negeri'!Q4=0),'Luar Negeri'!C5,0))</f>
        <v>0</v>
      </c>
      <c r="E8" s="31">
        <f>IF(AND('Sub Jumlah Dana Luar Negeri'!D4=1,SUM('Sub Jumlah Dana Luar Negeri'!Q4:AE4)&gt;0), 'Luar Negeri'!C5*$C$2,IF(AND('Sub Jumlah Dana Luar Negeri'!D4=1,'Sub Jumlah Dana Luar Negeri'!R4=0), 'Luar Negeri'!C5,0))</f>
        <v>0</v>
      </c>
      <c r="F8" s="31">
        <f>IF(AND('Sub Jumlah Dana Luar Negeri'!E4=1,SUM('Sub Jumlah Dana Luar Negeri'!Q4:AE4)&gt;0),'Luar Negeri'!C5*$C$2,IF(AND('Sub Jumlah Dana Luar Negeri'!E4=1,'Sub Jumlah Dana Luar Negeri'!S4=0),'Luar Negeri'!C5,0))</f>
        <v>0</v>
      </c>
      <c r="G8" s="31">
        <f>IF(AND('Sub Jumlah Dana Luar Negeri'!F4=1,SUM('Sub Jumlah Dana Luar Negeri'!Q4:AE4)&gt;0),'Luar Negeri'!C5*$C$2,IF(AND('Sub Jumlah Dana Luar Negeri'!F4=1,'Sub Jumlah Dana Luar Negeri'!T4=0),'Luar Negeri'!C5,0))</f>
        <v>0</v>
      </c>
      <c r="H8" s="31">
        <f>IF(AND('Sub Jumlah Dana Luar Negeri'!G4=1,SUM('Sub Jumlah Dana Luar Negeri'!Q4:AE4)&gt;0),'Luar Negeri'!C5*$C$2,IF(AND('Sub Jumlah Dana Luar Negeri'!G4=1,'Sub Jumlah Dana Luar Negeri'!U4=0),'Luar Negeri'!C5,0))</f>
        <v>0</v>
      </c>
      <c r="I8" s="31">
        <f>IF(AND('Sub Jumlah Dana Luar Negeri'!H4=1,SUM('Sub Jumlah Dana Luar Negeri'!Q4:AE4)&gt;0),'Luar Negeri'!C5*$C$2,IF(AND('Sub Jumlah Dana Luar Negeri'!H4=1,'Sub Jumlah Dana Luar Negeri'!V4=0),'Luar Negeri'!C5,0))</f>
        <v>0</v>
      </c>
      <c r="J8" s="31">
        <f>IF(AND('Sub Jumlah Dana Luar Negeri'!I4=1,SUM('Sub Jumlah Dana Luar Negeri'!Q4:AE4)&gt;0),'Luar Negeri'!C5*$C$2,IF(AND('Sub Jumlah Dana Luar Negeri'!I4=1,'Sub Jumlah Dana Luar Negeri'!W4=0),'Luar Negeri'!C5,0))</f>
        <v>0</v>
      </c>
      <c r="K8" s="31">
        <f>IF(AND('Sub Jumlah Dana Luar Negeri'!J4=1,SUM('Sub Jumlah Dana Luar Negeri'!Q4:AE4)&gt;0),'Luar Negeri'!C5*$C$2,IF(AND('Sub Jumlah Dana Luar Negeri'!J4=1,'Sub Jumlah Dana Luar Negeri'!X4=0),'Luar Negeri'!C5,0))</f>
        <v>0</v>
      </c>
      <c r="L8" s="31">
        <f>IF(AND('Sub Jumlah Dana Luar Negeri'!K4=1,SUM('Sub Jumlah Dana Luar Negeri'!Q4:AE4)&gt;0),'Luar Negeri'!C5*$C$2,IF(AND('Sub Jumlah Dana Luar Negeri'!K4=1,'Sub Jumlah Dana Luar Negeri'!Y4=0),'Luar Negeri'!C5,0))</f>
        <v>0</v>
      </c>
      <c r="M8" s="31">
        <f>IF(AND('Sub Jumlah Dana Luar Negeri'!L4=1,SUM('Sub Jumlah Dana Luar Negeri'!Q4:AE4)&gt;0),'Luar Negeri'!C5*$C$2,IF(AND('Sub Jumlah Dana Luar Negeri'!L4=1,'Sub Jumlah Dana Luar Negeri'!Z4=0),'Luar Negeri'!C5,0))</f>
        <v>0</v>
      </c>
      <c r="N8" s="31">
        <f>IF(AND('Sub Jumlah Dana Luar Negeri'!M4=1,SUM('Sub Jumlah Dana Luar Negeri'!Q4:AE4)&gt;0),'Luar Negeri'!C5*$C$2,IF(AND('Sub Jumlah Dana Luar Negeri'!M4=1,'Sub Jumlah Dana Luar Negeri'!AA4=0),'Luar Negeri'!C5,0))</f>
        <v>0</v>
      </c>
      <c r="O8" s="31">
        <f>IF(AND('Sub Jumlah Dana Luar Negeri'!N4=1,SUM('Sub Jumlah Dana Luar Negeri'!Q4:AE4)&gt;0),'Luar Negeri'!C5*$C$2,IF(AND('Sub Jumlah Dana Luar Negeri'!N4=1,'Sub Jumlah Dana Luar Negeri'!AB4=0),'Luar Negeri'!C5,0))</f>
        <v>0</v>
      </c>
      <c r="P8" s="31">
        <f>IF(AND('Sub Jumlah Dana Luar Negeri'!O4=1,SUM('Sub Jumlah Dana Luar Negeri'!Q4:AE4)&gt;0),'Luar Negeri'!C5*$C$2,IF(AND('Sub Jumlah Dana Luar Negeri'!O4=1,'Sub Jumlah Dana Luar Negeri'!AC4=0),'Luar Negeri'!C5,0))</f>
        <v>0</v>
      </c>
      <c r="Q8" s="31">
        <f>IF(AND('Sub Jumlah Dana Luar Negeri'!P4=1,SUM('Sub Jumlah Dana Luar Negeri'!Q4:AE4)&gt;0),'Luar Negeri'!C5*$C$2,IF(AND('Sub Jumlah Dana Luar Negeri'!P4=1,'Sub Jumlah Dana Luar Negeri'!AD4=0),'Luar Negeri'!C5,0))</f>
        <v>0</v>
      </c>
      <c r="R8" s="31">
        <f>IF(SUM('Sub Jumlah Dana Luar Negeri'!Q4:AD4)&gt;0,('Sub Jumlah Dana Luar Negeri'!Q4/SUM('Sub Jumlah Dana Luar Negeri'!Q4:AD4))*$C$3*'Luar Negeri'!C5,0)</f>
        <v>0</v>
      </c>
      <c r="S8" s="31">
        <f>IF(SUM('Sub Jumlah Dana Luar Negeri'!Q4:AD4)&gt;0,('Sub Jumlah Dana Luar Negeri'!R4/SUM('Sub Jumlah Dana Luar Negeri'!Q4:AD4))*$C$3*'Luar Negeri'!C5,0)</f>
        <v>0</v>
      </c>
      <c r="T8" s="31">
        <f>IF(SUM('Sub Jumlah Dana Luar Negeri'!Q4:AD4)&gt;0,('Sub Jumlah Dana Luar Negeri'!S4/SUM('Sub Jumlah Dana Luar Negeri'!Q4:AD4))*$C$3*'Luar Negeri'!C5,0)</f>
        <v>0</v>
      </c>
      <c r="U8" s="31">
        <f>IF(SUM('Sub Jumlah Dana Luar Negeri'!Q4:AD4)&gt;0,('Sub Jumlah Dana Luar Negeri'!T4/SUM('Sub Jumlah Dana Luar Negeri'!Q4:AD4))*$C$3*'Luar Negeri'!C5,0)</f>
        <v>0</v>
      </c>
      <c r="V8" s="31">
        <f>IF(SUM('Sub Jumlah Dana Luar Negeri'!Q4:AD4)&gt;0,('Sub Jumlah Dana Luar Negeri'!U4/SUM('Sub Jumlah Dana Luar Negeri'!Q4:AD4))*$C$3*'Luar Negeri'!C5,0)</f>
        <v>0</v>
      </c>
      <c r="W8" s="31">
        <f>IF(SUM('Sub Jumlah Dana Luar Negeri'!Q4:AD4)&gt;0,('Sub Jumlah Dana Luar Negeri'!V4/SUM('Sub Jumlah Dana Luar Negeri'!Q4:AD4))*$C$3*'Luar Negeri'!C5,0)</f>
        <v>0</v>
      </c>
      <c r="X8" s="31">
        <f>IF(SUM('Sub Jumlah Dana Luar Negeri'!Q4:AD4)&gt;0,('Sub Jumlah Dana Luar Negeri'!W4/SUM('Sub Jumlah Dana Luar Negeri'!Q4:AD4))*$C$3*'Luar Negeri'!C5,0)</f>
        <v>0</v>
      </c>
      <c r="Y8" s="31">
        <f>IF(SUM('Sub Jumlah Dana Luar Negeri'!Q4:AD4)&gt;0,('Sub Jumlah Dana Luar Negeri'!X4/SUM('Sub Jumlah Dana Luar Negeri'!Q4:AD4))*$C$3*'Luar Negeri'!C5,0)</f>
        <v>0</v>
      </c>
      <c r="Z8" s="31">
        <f>IF(SUM('Sub Jumlah Dana Luar Negeri'!Q4:AD4)&gt;0,('Sub Jumlah Dana Luar Negeri'!Y4/SUM('Sub Jumlah Dana Luar Negeri'!Q4:AD4))*$C$3*'Luar Negeri'!C5,0)</f>
        <v>0</v>
      </c>
      <c r="AA8" s="31">
        <f>IF(SUM('Sub Jumlah Dana Luar Negeri'!Q4:AD4)&gt;0,('Sub Jumlah Dana Luar Negeri'!Z4/SUM('Sub Jumlah Dana Luar Negeri'!Q4:AD4))*$C$3*'Luar Negeri'!C5,0)</f>
        <v>0</v>
      </c>
      <c r="AB8" s="31">
        <f>IF(SUM('Sub Jumlah Dana Luar Negeri'!Q4:AD4)&gt;0,('Sub Jumlah Dana Luar Negeri'!AA4/SUM('Sub Jumlah Dana Luar Negeri'!Q4:AD4))*$C$3*'Luar Negeri'!C5,0)</f>
        <v>0</v>
      </c>
      <c r="AC8" s="31">
        <f>IF(SUM('Sub Jumlah Dana Luar Negeri'!Q4:AD4)&gt;0,('Sub Jumlah Dana Luar Negeri'!AB4/SUM('Sub Jumlah Dana Luar Negeri'!Q4:AD4))*$C$3*'Luar Negeri'!C5,0)</f>
        <v>0</v>
      </c>
      <c r="AD8" s="31">
        <f>IF(SUM('Sub Jumlah Dana Luar Negeri'!Q4:AD4)&gt;0,('Sub Jumlah Dana Luar Negeri'!AC4/SUM('Sub Jumlah Dana Luar Negeri'!Q4:AD4))*$C$3*'Luar Negeri'!C5,0)</f>
        <v>0</v>
      </c>
      <c r="AE8" s="31">
        <f>IF(SUM('Sub Jumlah Dana Luar Negeri'!Q4:AD4)&gt;0,('Sub Jumlah Dana Luar Negeri'!AD4/SUM('Sub Jumlah Dana Luar Negeri'!Q4:AD4))*$C$3*'Luar Negeri'!C5,0)</f>
        <v>0</v>
      </c>
    </row>
    <row r="9" spans="1:31" x14ac:dyDescent="0.25">
      <c r="A9" s="44">
        <f>A8+1</f>
        <v>3</v>
      </c>
      <c r="B9" s="3">
        <f>'Luar Negeri'!B6</f>
        <v>0</v>
      </c>
      <c r="C9" s="32" t="str">
        <f>IF(SUM(D9:AE9)='Luar Negeri'!C6,"Oke","Ada Kesalahan")</f>
        <v>Oke</v>
      </c>
      <c r="D9" s="31">
        <f>IF(AND('Sub Jumlah Dana Luar Negeri'!C5=1,SUM('Sub Jumlah Dana Luar Negeri'!Q5:AD5)&gt;0),'Luar Negeri'!C6*$C$2,IF(AND('Sub Jumlah Dana Luar Negeri'!C5=1,'Sub Jumlah Dana Luar Negeri'!Q5=0),'Luar Negeri'!C6,0))</f>
        <v>0</v>
      </c>
      <c r="E9" s="31">
        <f>IF(AND('Sub Jumlah Dana Luar Negeri'!D5=1,SUM('Sub Jumlah Dana Luar Negeri'!Q5:AE5)&gt;0), 'Luar Negeri'!C6*$C$2,IF(AND('Sub Jumlah Dana Luar Negeri'!D5=1,'Sub Jumlah Dana Luar Negeri'!R5=0), 'Luar Negeri'!C6,0))</f>
        <v>0</v>
      </c>
      <c r="F9" s="31">
        <f>IF(AND('Sub Jumlah Dana Luar Negeri'!E5=1,SUM('Sub Jumlah Dana Luar Negeri'!Q5:AE5)&gt;0),'Luar Negeri'!C6*$C$2,IF(AND('Sub Jumlah Dana Luar Negeri'!E5=1,'Sub Jumlah Dana Luar Negeri'!S5=0),'Luar Negeri'!C6,0))</f>
        <v>0</v>
      </c>
      <c r="G9" s="31">
        <f>IF(AND('Sub Jumlah Dana Luar Negeri'!F5=1,SUM('Sub Jumlah Dana Luar Negeri'!Q5:AE5)&gt;0),'Luar Negeri'!C6*$C$2,IF(AND('Sub Jumlah Dana Luar Negeri'!F5=1,'Sub Jumlah Dana Luar Negeri'!T5=0),'Luar Negeri'!C6,0))</f>
        <v>0</v>
      </c>
      <c r="H9" s="31">
        <f>IF(AND('Sub Jumlah Dana Luar Negeri'!G5=1,SUM('Sub Jumlah Dana Luar Negeri'!Q5:AE5)&gt;0),'Luar Negeri'!C6*$C$2,IF(AND('Sub Jumlah Dana Luar Negeri'!G5=1,'Sub Jumlah Dana Luar Negeri'!U5=0),'Luar Negeri'!C6,0))</f>
        <v>0</v>
      </c>
      <c r="I9" s="31">
        <f>IF(AND('Sub Jumlah Dana Luar Negeri'!H5=1,SUM('Sub Jumlah Dana Luar Negeri'!Q5:AE5)&gt;0),'Luar Negeri'!C6*$C$2,IF(AND('Sub Jumlah Dana Luar Negeri'!H5=1,'Sub Jumlah Dana Luar Negeri'!V5=0),'Luar Negeri'!C6,0))</f>
        <v>0</v>
      </c>
      <c r="J9" s="31">
        <f>IF(AND('Sub Jumlah Dana Luar Negeri'!I5=1,SUM('Sub Jumlah Dana Luar Negeri'!Q5:AE5)&gt;0),'Luar Negeri'!C6*$C$2,IF(AND('Sub Jumlah Dana Luar Negeri'!I5=1,'Sub Jumlah Dana Luar Negeri'!W5=0),'Luar Negeri'!C6,0))</f>
        <v>0</v>
      </c>
      <c r="K9" s="31">
        <f>IF(AND('Sub Jumlah Dana Luar Negeri'!J5=1,SUM('Sub Jumlah Dana Luar Negeri'!Q5:AE5)&gt;0),'Luar Negeri'!C6*$C$2,IF(AND('Sub Jumlah Dana Luar Negeri'!J5=1,'Sub Jumlah Dana Luar Negeri'!X5=0),'Luar Negeri'!C6,0))</f>
        <v>0</v>
      </c>
      <c r="L9" s="31">
        <f>IF(AND('Sub Jumlah Dana Luar Negeri'!K5=1,SUM('Sub Jumlah Dana Luar Negeri'!Q5:AE5)&gt;0),'Luar Negeri'!C6*$C$2,IF(AND('Sub Jumlah Dana Luar Negeri'!K5=1,'Sub Jumlah Dana Luar Negeri'!Y5=0),'Luar Negeri'!C6,0))</f>
        <v>0</v>
      </c>
      <c r="M9" s="31">
        <f>IF(AND('Sub Jumlah Dana Luar Negeri'!L5=1,SUM('Sub Jumlah Dana Luar Negeri'!Q5:AE5)&gt;0),'Luar Negeri'!C6*$C$2,IF(AND('Sub Jumlah Dana Luar Negeri'!L5=1,'Sub Jumlah Dana Luar Negeri'!Z5=0),'Luar Negeri'!C6,0))</f>
        <v>0</v>
      </c>
      <c r="N9" s="31">
        <f>IF(AND('Sub Jumlah Dana Luar Negeri'!M5=1,SUM('Sub Jumlah Dana Luar Negeri'!Q5:AE5)&gt;0),'Luar Negeri'!C6*$C$2,IF(AND('Sub Jumlah Dana Luar Negeri'!M5=1,'Sub Jumlah Dana Luar Negeri'!AA5=0),'Luar Negeri'!C6,0))</f>
        <v>0</v>
      </c>
      <c r="O9" s="31">
        <f>IF(AND('Sub Jumlah Dana Luar Negeri'!N5=1,SUM('Sub Jumlah Dana Luar Negeri'!Q5:AE5)&gt;0),'Luar Negeri'!C6*$C$2,IF(AND('Sub Jumlah Dana Luar Negeri'!N5=1,'Sub Jumlah Dana Luar Negeri'!AB5=0),'Luar Negeri'!C6,0))</f>
        <v>0</v>
      </c>
      <c r="P9" s="31">
        <f>IF(AND('Sub Jumlah Dana Luar Negeri'!O5=1,SUM('Sub Jumlah Dana Luar Negeri'!Q5:AE5)&gt;0),'Luar Negeri'!C6*$C$2,IF(AND('Sub Jumlah Dana Luar Negeri'!O5=1,'Sub Jumlah Dana Luar Negeri'!AC5=0),'Luar Negeri'!C6,0))</f>
        <v>0</v>
      </c>
      <c r="Q9" s="31">
        <f>IF(AND('Sub Jumlah Dana Luar Negeri'!P5=1,SUM('Sub Jumlah Dana Luar Negeri'!Q5:AE5)&gt;0),'Luar Negeri'!C6*$C$2,IF(AND('Sub Jumlah Dana Luar Negeri'!P5=1,'Sub Jumlah Dana Luar Negeri'!AD5=0),'Luar Negeri'!C6,0))</f>
        <v>0</v>
      </c>
      <c r="R9" s="31">
        <f>IF(SUM('Sub Jumlah Dana Luar Negeri'!Q5:AD5)&gt;0,('Sub Jumlah Dana Luar Negeri'!Q5/SUM('Sub Jumlah Dana Luar Negeri'!Q5:AD5))*$C$3*'Luar Negeri'!C6,0)</f>
        <v>0</v>
      </c>
      <c r="S9" s="31">
        <f>IF(SUM('Sub Jumlah Dana Luar Negeri'!Q5:AD5)&gt;0,('Sub Jumlah Dana Luar Negeri'!R5/SUM('Sub Jumlah Dana Luar Negeri'!Q5:AD5))*$C$3*'Luar Negeri'!C6,0)</f>
        <v>0</v>
      </c>
      <c r="T9" s="31">
        <f>IF(SUM('Sub Jumlah Dana Luar Negeri'!Q5:AD5)&gt;0,('Sub Jumlah Dana Luar Negeri'!S5/SUM('Sub Jumlah Dana Luar Negeri'!Q5:AD5))*$C$3*'Luar Negeri'!C6,0)</f>
        <v>0</v>
      </c>
      <c r="U9" s="31">
        <f>IF(SUM('Sub Jumlah Dana Luar Negeri'!Q5:AD5)&gt;0,('Sub Jumlah Dana Luar Negeri'!T5/SUM('Sub Jumlah Dana Luar Negeri'!Q5:AD5))*$C$3*'Luar Negeri'!C6,0)</f>
        <v>0</v>
      </c>
      <c r="V9" s="31">
        <f>IF(SUM('Sub Jumlah Dana Luar Negeri'!Q5:AD5)&gt;0,('Sub Jumlah Dana Luar Negeri'!U5/SUM('Sub Jumlah Dana Luar Negeri'!Q5:AD5))*$C$3*'Luar Negeri'!C6,0)</f>
        <v>0</v>
      </c>
      <c r="W9" s="31">
        <f>IF(SUM('Sub Jumlah Dana Luar Negeri'!Q5:AD5)&gt;0,('Sub Jumlah Dana Luar Negeri'!V5/SUM('Sub Jumlah Dana Luar Negeri'!Q5:AD5))*$C$3*'Luar Negeri'!C6,0)</f>
        <v>0</v>
      </c>
      <c r="X9" s="31">
        <f>IF(SUM('Sub Jumlah Dana Luar Negeri'!Q5:AD5)&gt;0,('Sub Jumlah Dana Luar Negeri'!W5/SUM('Sub Jumlah Dana Luar Negeri'!Q5:AD5))*$C$3*'Luar Negeri'!C6,0)</f>
        <v>0</v>
      </c>
      <c r="Y9" s="31">
        <f>IF(SUM('Sub Jumlah Dana Luar Negeri'!Q5:AD5)&gt;0,('Sub Jumlah Dana Luar Negeri'!X5/SUM('Sub Jumlah Dana Luar Negeri'!Q5:AD5))*$C$3*'Luar Negeri'!C6,0)</f>
        <v>0</v>
      </c>
      <c r="Z9" s="31">
        <f>IF(SUM('Sub Jumlah Dana Luar Negeri'!Q5:AD5)&gt;0,('Sub Jumlah Dana Luar Negeri'!Y5/SUM('Sub Jumlah Dana Luar Negeri'!Q5:AD5))*$C$3*'Luar Negeri'!C6,0)</f>
        <v>0</v>
      </c>
      <c r="AA9" s="31">
        <f>IF(SUM('Sub Jumlah Dana Luar Negeri'!Q5:AD5)&gt;0,('Sub Jumlah Dana Luar Negeri'!Z5/SUM('Sub Jumlah Dana Luar Negeri'!Q5:AD5))*$C$3*'Luar Negeri'!C6,0)</f>
        <v>0</v>
      </c>
      <c r="AB9" s="31">
        <f>IF(SUM('Sub Jumlah Dana Luar Negeri'!Q5:AD5)&gt;0,('Sub Jumlah Dana Luar Negeri'!AA5/SUM('Sub Jumlah Dana Luar Negeri'!Q5:AD5))*$C$3*'Luar Negeri'!C6,0)</f>
        <v>0</v>
      </c>
      <c r="AC9" s="31">
        <f>IF(SUM('Sub Jumlah Dana Luar Negeri'!Q5:AD5)&gt;0,('Sub Jumlah Dana Luar Negeri'!AB5/SUM('Sub Jumlah Dana Luar Negeri'!Q5:AD5))*$C$3*'Luar Negeri'!C6,0)</f>
        <v>0</v>
      </c>
      <c r="AD9" s="31">
        <f>IF(SUM('Sub Jumlah Dana Luar Negeri'!Q5:AD5)&gt;0,('Sub Jumlah Dana Luar Negeri'!AC5/SUM('Sub Jumlah Dana Luar Negeri'!Q5:AD5))*$C$3*'Luar Negeri'!C6,0)</f>
        <v>0</v>
      </c>
      <c r="AE9" s="31">
        <f>IF(SUM('Sub Jumlah Dana Luar Negeri'!Q5:AD5)&gt;0,('Sub Jumlah Dana Luar Negeri'!AD5/SUM('Sub Jumlah Dana Luar Negeri'!Q5:AD5))*$C$3*'Luar Negeri'!C6,0)</f>
        <v>0</v>
      </c>
    </row>
    <row r="10" spans="1:31" x14ac:dyDescent="0.25">
      <c r="A10" s="44"/>
      <c r="B10" s="2"/>
      <c r="C10" s="2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x14ac:dyDescent="0.25">
      <c r="D11" s="31">
        <f t="shared" ref="D11:AE11" si="2">SUM(D7:D10)</f>
        <v>0</v>
      </c>
      <c r="E11" s="31">
        <f t="shared" si="2"/>
        <v>0</v>
      </c>
      <c r="F11" s="31">
        <f t="shared" si="2"/>
        <v>0</v>
      </c>
      <c r="G11" s="31">
        <f t="shared" si="2"/>
        <v>0</v>
      </c>
      <c r="H11" s="31">
        <f t="shared" si="2"/>
        <v>0</v>
      </c>
      <c r="I11" s="31">
        <f t="shared" si="2"/>
        <v>0</v>
      </c>
      <c r="J11" s="31">
        <f t="shared" si="2"/>
        <v>0</v>
      </c>
      <c r="K11" s="31">
        <f t="shared" si="2"/>
        <v>0</v>
      </c>
      <c r="L11" s="31">
        <f t="shared" si="2"/>
        <v>0</v>
      </c>
      <c r="M11" s="31">
        <f t="shared" si="2"/>
        <v>0</v>
      </c>
      <c r="N11" s="31">
        <f t="shared" si="2"/>
        <v>0</v>
      </c>
      <c r="O11" s="31">
        <f t="shared" si="2"/>
        <v>0</v>
      </c>
      <c r="P11" s="31">
        <f t="shared" si="2"/>
        <v>0</v>
      </c>
      <c r="Q11" s="31">
        <f t="shared" si="2"/>
        <v>0</v>
      </c>
      <c r="R11" s="31">
        <f t="shared" si="2"/>
        <v>0</v>
      </c>
      <c r="S11" s="31">
        <f t="shared" si="2"/>
        <v>0</v>
      </c>
      <c r="T11" s="31">
        <f t="shared" si="2"/>
        <v>0</v>
      </c>
      <c r="U11" s="31">
        <f t="shared" si="2"/>
        <v>0</v>
      </c>
      <c r="V11" s="31">
        <f t="shared" si="2"/>
        <v>0</v>
      </c>
      <c r="W11" s="31">
        <f t="shared" si="2"/>
        <v>0</v>
      </c>
      <c r="X11" s="31">
        <f t="shared" si="2"/>
        <v>0</v>
      </c>
      <c r="Y11" s="31">
        <f t="shared" si="2"/>
        <v>0</v>
      </c>
      <c r="Z11" s="31">
        <f t="shared" si="2"/>
        <v>0</v>
      </c>
      <c r="AA11" s="31">
        <f t="shared" si="2"/>
        <v>0</v>
      </c>
      <c r="AB11" s="31">
        <f t="shared" si="2"/>
        <v>0</v>
      </c>
      <c r="AC11" s="31">
        <f t="shared" si="2"/>
        <v>0</v>
      </c>
      <c r="AD11" s="31">
        <f t="shared" si="2"/>
        <v>0</v>
      </c>
      <c r="AE11" s="31">
        <f t="shared" si="2"/>
        <v>0</v>
      </c>
    </row>
  </sheetData>
  <mergeCells count="5">
    <mergeCell ref="A5:A6"/>
    <mergeCell ref="B5:B6"/>
    <mergeCell ref="C5:C6"/>
    <mergeCell ref="D5:Q5"/>
    <mergeCell ref="R5:AE5"/>
  </mergeCells>
  <pageMargins left="0.7" right="0.7" top="0.75" bottom="0.75" header="0.3" footer="0.3"/>
  <pageSetup paperSize="9" orientation="portrait" horizontalDpi="1200" verticalDpi="12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F172"/>
  <sheetViews>
    <sheetView workbookViewId="0">
      <selection activeCell="I13" sqref="I13"/>
    </sheetView>
  </sheetViews>
  <sheetFormatPr defaultRowHeight="15" x14ac:dyDescent="0.25"/>
  <cols>
    <col min="1" max="1" width="9.5703125" customWidth="1"/>
    <col min="2" max="3" width="35.7109375" customWidth="1"/>
    <col min="5" max="5" width="6.7109375" customWidth="1"/>
    <col min="6" max="6" width="35.7109375" customWidth="1"/>
  </cols>
  <sheetData>
    <row r="1" spans="1:6" x14ac:dyDescent="0.25">
      <c r="A1" s="6" t="s">
        <v>180</v>
      </c>
      <c r="E1" s="6" t="s">
        <v>181</v>
      </c>
    </row>
    <row r="3" spans="1:6" x14ac:dyDescent="0.25">
      <c r="A3" s="1" t="s">
        <v>0</v>
      </c>
      <c r="B3" s="1" t="s">
        <v>1</v>
      </c>
      <c r="C3" s="7" t="s">
        <v>181</v>
      </c>
      <c r="D3" s="12"/>
      <c r="E3" s="1" t="s">
        <v>0</v>
      </c>
      <c r="F3" s="1" t="s">
        <v>1</v>
      </c>
    </row>
    <row r="4" spans="1:6" ht="25.5" x14ac:dyDescent="0.25">
      <c r="A4" s="5">
        <v>1</v>
      </c>
      <c r="B4" s="7" t="s">
        <v>16</v>
      </c>
      <c r="C4" s="7" t="s">
        <v>2</v>
      </c>
      <c r="D4" s="13"/>
      <c r="E4" s="9">
        <v>1</v>
      </c>
      <c r="F4" s="27" t="s">
        <v>2</v>
      </c>
    </row>
    <row r="5" spans="1:6" x14ac:dyDescent="0.25">
      <c r="A5" s="5">
        <f t="shared" ref="A5:A69" si="0">A4+1</f>
        <v>2</v>
      </c>
      <c r="B5" s="7" t="s">
        <v>17</v>
      </c>
      <c r="C5" s="7" t="s">
        <v>8</v>
      </c>
      <c r="D5" s="13"/>
      <c r="E5" s="10">
        <f t="shared" ref="E5:E17" si="1">E4+1</f>
        <v>2</v>
      </c>
      <c r="F5" s="28" t="s">
        <v>3</v>
      </c>
    </row>
    <row r="6" spans="1:6" x14ac:dyDescent="0.25">
      <c r="A6" s="5">
        <f t="shared" si="0"/>
        <v>3</v>
      </c>
      <c r="B6" s="7" t="s">
        <v>18</v>
      </c>
      <c r="C6" s="7" t="s">
        <v>13</v>
      </c>
      <c r="D6" s="13"/>
      <c r="E6" s="10">
        <f t="shared" si="1"/>
        <v>3</v>
      </c>
      <c r="F6" s="28" t="s">
        <v>6</v>
      </c>
    </row>
    <row r="7" spans="1:6" x14ac:dyDescent="0.25">
      <c r="A7" s="5">
        <f t="shared" si="0"/>
        <v>4</v>
      </c>
      <c r="B7" s="11" t="s">
        <v>19</v>
      </c>
      <c r="C7" s="7" t="s">
        <v>7</v>
      </c>
      <c r="D7" s="13"/>
      <c r="E7" s="10">
        <f t="shared" si="1"/>
        <v>4</v>
      </c>
      <c r="F7" s="28" t="s">
        <v>9</v>
      </c>
    </row>
    <row r="8" spans="1:6" x14ac:dyDescent="0.25">
      <c r="A8" s="5">
        <f t="shared" si="0"/>
        <v>5</v>
      </c>
      <c r="B8" s="7" t="s">
        <v>20</v>
      </c>
      <c r="C8" s="7" t="s">
        <v>10</v>
      </c>
      <c r="D8" s="13"/>
      <c r="E8" s="10">
        <f t="shared" si="1"/>
        <v>5</v>
      </c>
      <c r="F8" s="28" t="s">
        <v>4</v>
      </c>
    </row>
    <row r="9" spans="1:6" ht="25.5" x14ac:dyDescent="0.25">
      <c r="A9" s="5">
        <f t="shared" si="0"/>
        <v>6</v>
      </c>
      <c r="B9" s="11" t="s">
        <v>21</v>
      </c>
      <c r="C9" s="7" t="s">
        <v>15</v>
      </c>
      <c r="D9" s="13"/>
      <c r="E9" s="10">
        <f t="shared" si="1"/>
        <v>6</v>
      </c>
      <c r="F9" s="29" t="s">
        <v>5</v>
      </c>
    </row>
    <row r="10" spans="1:6" x14ac:dyDescent="0.25">
      <c r="A10" s="5">
        <f t="shared" si="0"/>
        <v>7</v>
      </c>
      <c r="B10" s="7" t="s">
        <v>22</v>
      </c>
      <c r="C10" s="7" t="s">
        <v>10</v>
      </c>
      <c r="D10" s="13"/>
      <c r="E10" s="10">
        <f t="shared" si="1"/>
        <v>7</v>
      </c>
      <c r="F10" s="29" t="s">
        <v>7</v>
      </c>
    </row>
    <row r="11" spans="1:6" ht="25.5" x14ac:dyDescent="0.25">
      <c r="A11" s="5">
        <f t="shared" si="0"/>
        <v>8</v>
      </c>
      <c r="B11" s="7" t="s">
        <v>23</v>
      </c>
      <c r="C11" s="7" t="s">
        <v>12</v>
      </c>
      <c r="D11" s="13"/>
      <c r="E11" s="10">
        <f t="shared" si="1"/>
        <v>8</v>
      </c>
      <c r="F11" s="28" t="s">
        <v>8</v>
      </c>
    </row>
    <row r="12" spans="1:6" ht="25.5" x14ac:dyDescent="0.25">
      <c r="A12" s="5">
        <f t="shared" si="0"/>
        <v>9</v>
      </c>
      <c r="B12" s="7" t="s">
        <v>24</v>
      </c>
      <c r="C12" s="7" t="s">
        <v>5</v>
      </c>
      <c r="D12" s="13"/>
      <c r="E12" s="10">
        <f t="shared" si="1"/>
        <v>9</v>
      </c>
      <c r="F12" s="28" t="s">
        <v>10</v>
      </c>
    </row>
    <row r="13" spans="1:6" x14ac:dyDescent="0.25">
      <c r="A13" s="5">
        <f t="shared" si="0"/>
        <v>10</v>
      </c>
      <c r="B13" s="7" t="s">
        <v>25</v>
      </c>
      <c r="C13" s="7" t="s">
        <v>8</v>
      </c>
      <c r="D13" s="13"/>
      <c r="E13" s="10">
        <f t="shared" si="1"/>
        <v>10</v>
      </c>
      <c r="F13" s="28" t="s">
        <v>11</v>
      </c>
    </row>
    <row r="14" spans="1:6" ht="25.5" x14ac:dyDescent="0.25">
      <c r="A14" s="5">
        <f t="shared" si="0"/>
        <v>11</v>
      </c>
      <c r="B14" s="7" t="s">
        <v>26</v>
      </c>
      <c r="C14" s="7" t="s">
        <v>10</v>
      </c>
      <c r="D14" s="13"/>
      <c r="E14" s="10">
        <f t="shared" si="1"/>
        <v>11</v>
      </c>
      <c r="F14" s="28" t="s">
        <v>12</v>
      </c>
    </row>
    <row r="15" spans="1:6" x14ac:dyDescent="0.25">
      <c r="A15" s="5">
        <f t="shared" si="0"/>
        <v>12</v>
      </c>
      <c r="B15" s="11" t="s">
        <v>27</v>
      </c>
      <c r="C15" s="7" t="s">
        <v>13</v>
      </c>
      <c r="D15" s="13"/>
      <c r="E15" s="10">
        <f t="shared" si="1"/>
        <v>12</v>
      </c>
      <c r="F15" s="29" t="s">
        <v>13</v>
      </c>
    </row>
    <row r="16" spans="1:6" ht="25.5" x14ac:dyDescent="0.25">
      <c r="A16" s="5">
        <f t="shared" si="0"/>
        <v>13</v>
      </c>
      <c r="B16" s="7" t="s">
        <v>28</v>
      </c>
      <c r="C16" s="7" t="s">
        <v>2</v>
      </c>
      <c r="D16" s="13"/>
      <c r="E16" s="10">
        <f t="shared" si="1"/>
        <v>13</v>
      </c>
      <c r="F16" s="28" t="s">
        <v>14</v>
      </c>
    </row>
    <row r="17" spans="1:6" x14ac:dyDescent="0.25">
      <c r="A17" s="5">
        <f t="shared" si="0"/>
        <v>14</v>
      </c>
      <c r="B17" s="7" t="s">
        <v>29</v>
      </c>
      <c r="C17" s="7" t="s">
        <v>13</v>
      </c>
      <c r="D17" s="13"/>
      <c r="E17" s="10">
        <f t="shared" si="1"/>
        <v>14</v>
      </c>
      <c r="F17" s="28" t="s">
        <v>15</v>
      </c>
    </row>
    <row r="18" spans="1:6" x14ac:dyDescent="0.25">
      <c r="A18" s="5">
        <f t="shared" si="0"/>
        <v>15</v>
      </c>
      <c r="B18" s="7" t="s">
        <v>30</v>
      </c>
      <c r="C18" s="7" t="s">
        <v>8</v>
      </c>
      <c r="D18" s="13"/>
      <c r="E18" s="13"/>
      <c r="F18" s="13"/>
    </row>
    <row r="19" spans="1:6" x14ac:dyDescent="0.25">
      <c r="A19" s="5">
        <f t="shared" si="0"/>
        <v>16</v>
      </c>
      <c r="B19" s="11" t="s">
        <v>31</v>
      </c>
      <c r="C19" s="7" t="s">
        <v>14</v>
      </c>
      <c r="D19" s="13"/>
      <c r="E19" s="13"/>
      <c r="F19" s="13"/>
    </row>
    <row r="20" spans="1:6" x14ac:dyDescent="0.25">
      <c r="A20" s="5">
        <f t="shared" si="0"/>
        <v>17</v>
      </c>
      <c r="B20" s="11" t="s">
        <v>32</v>
      </c>
      <c r="C20" s="7" t="s">
        <v>11</v>
      </c>
      <c r="D20" s="13"/>
      <c r="E20" s="13"/>
      <c r="F20" s="13"/>
    </row>
    <row r="21" spans="1:6" x14ac:dyDescent="0.25">
      <c r="A21" s="5">
        <f t="shared" si="0"/>
        <v>18</v>
      </c>
      <c r="B21" s="7" t="s">
        <v>33</v>
      </c>
      <c r="C21" s="7" t="s">
        <v>9</v>
      </c>
      <c r="D21" s="13"/>
      <c r="E21" s="13"/>
      <c r="F21" s="13"/>
    </row>
    <row r="22" spans="1:6" ht="25.5" x14ac:dyDescent="0.25">
      <c r="A22" s="5">
        <f t="shared" si="0"/>
        <v>19</v>
      </c>
      <c r="B22" s="7" t="s">
        <v>34</v>
      </c>
      <c r="C22" s="7" t="s">
        <v>12</v>
      </c>
      <c r="D22" s="13"/>
      <c r="E22" s="13"/>
      <c r="F22" s="13"/>
    </row>
    <row r="23" spans="1:6" ht="25.5" x14ac:dyDescent="0.25">
      <c r="A23" s="5">
        <f t="shared" si="0"/>
        <v>20</v>
      </c>
      <c r="B23" s="7" t="s">
        <v>35</v>
      </c>
      <c r="C23" s="7" t="s">
        <v>12</v>
      </c>
      <c r="D23" s="13"/>
      <c r="E23" s="13"/>
      <c r="F23" s="13"/>
    </row>
    <row r="24" spans="1:6" x14ac:dyDescent="0.25">
      <c r="A24" s="5">
        <f t="shared" si="0"/>
        <v>21</v>
      </c>
      <c r="B24" s="7" t="s">
        <v>36</v>
      </c>
      <c r="C24" s="7" t="s">
        <v>13</v>
      </c>
      <c r="D24" s="13"/>
      <c r="E24" s="13"/>
      <c r="F24" s="13"/>
    </row>
    <row r="25" spans="1:6" x14ac:dyDescent="0.25">
      <c r="A25" s="5">
        <f t="shared" si="0"/>
        <v>22</v>
      </c>
      <c r="B25" s="11" t="s">
        <v>37</v>
      </c>
      <c r="C25" s="7" t="s">
        <v>4</v>
      </c>
      <c r="D25" s="13"/>
      <c r="E25" s="13"/>
      <c r="F25" s="13"/>
    </row>
    <row r="26" spans="1:6" x14ac:dyDescent="0.25">
      <c r="A26" s="5">
        <f t="shared" si="0"/>
        <v>23</v>
      </c>
      <c r="B26" s="7" t="s">
        <v>38</v>
      </c>
      <c r="C26" s="7" t="s">
        <v>8</v>
      </c>
      <c r="D26" s="13"/>
      <c r="E26" s="13"/>
      <c r="F26" s="13"/>
    </row>
    <row r="27" spans="1:6" x14ac:dyDescent="0.25">
      <c r="A27" s="5">
        <f t="shared" si="0"/>
        <v>24</v>
      </c>
      <c r="B27" s="11" t="s">
        <v>39</v>
      </c>
      <c r="C27" s="7" t="s">
        <v>14</v>
      </c>
      <c r="D27" s="13"/>
      <c r="E27" s="13"/>
      <c r="F27" s="13"/>
    </row>
    <row r="28" spans="1:6" x14ac:dyDescent="0.25">
      <c r="A28" s="5">
        <f t="shared" si="0"/>
        <v>25</v>
      </c>
      <c r="B28" s="7" t="s">
        <v>40</v>
      </c>
      <c r="C28" s="7" t="s">
        <v>6</v>
      </c>
      <c r="D28" s="13"/>
      <c r="E28" s="13"/>
      <c r="F28" s="13"/>
    </row>
    <row r="29" spans="1:6" ht="25.5" x14ac:dyDescent="0.25">
      <c r="A29" s="5">
        <f t="shared" si="0"/>
        <v>26</v>
      </c>
      <c r="B29" s="7" t="s">
        <v>41</v>
      </c>
      <c r="C29" s="7" t="s">
        <v>12</v>
      </c>
      <c r="D29" s="13"/>
      <c r="E29" s="13"/>
      <c r="F29" s="13"/>
    </row>
    <row r="30" spans="1:6" x14ac:dyDescent="0.25">
      <c r="A30" s="5">
        <f t="shared" si="0"/>
        <v>27</v>
      </c>
      <c r="B30" s="11" t="s">
        <v>42</v>
      </c>
      <c r="C30" s="7" t="s">
        <v>7</v>
      </c>
      <c r="D30" s="13"/>
      <c r="E30" s="13"/>
      <c r="F30" s="13"/>
    </row>
    <row r="31" spans="1:6" ht="25.5" x14ac:dyDescent="0.25">
      <c r="A31" s="5">
        <f t="shared" si="0"/>
        <v>28</v>
      </c>
      <c r="B31" s="11" t="s">
        <v>43</v>
      </c>
      <c r="C31" s="7" t="s">
        <v>5</v>
      </c>
      <c r="D31" s="13"/>
      <c r="E31" s="13"/>
      <c r="F31" s="13"/>
    </row>
    <row r="32" spans="1:6" x14ac:dyDescent="0.25">
      <c r="A32" s="5">
        <f t="shared" si="0"/>
        <v>29</v>
      </c>
      <c r="B32" s="7" t="s">
        <v>44</v>
      </c>
      <c r="C32" s="7" t="s">
        <v>6</v>
      </c>
      <c r="D32" s="13"/>
      <c r="E32" s="13"/>
      <c r="F32" s="13"/>
    </row>
    <row r="33" spans="1:6" x14ac:dyDescent="0.25">
      <c r="A33" s="5">
        <f t="shared" si="0"/>
        <v>30</v>
      </c>
      <c r="B33" s="7" t="s">
        <v>45</v>
      </c>
      <c r="C33" s="7" t="s">
        <v>11</v>
      </c>
      <c r="D33" s="13"/>
      <c r="E33" s="13"/>
      <c r="F33" s="13"/>
    </row>
    <row r="34" spans="1:6" x14ac:dyDescent="0.25">
      <c r="A34" s="5">
        <f t="shared" si="0"/>
        <v>31</v>
      </c>
      <c r="B34" s="7" t="s">
        <v>46</v>
      </c>
      <c r="C34" s="7" t="s">
        <v>15</v>
      </c>
      <c r="D34" s="13"/>
      <c r="E34" s="13"/>
      <c r="F34" s="13"/>
    </row>
    <row r="35" spans="1:6" x14ac:dyDescent="0.25">
      <c r="A35" s="5">
        <f t="shared" si="0"/>
        <v>32</v>
      </c>
      <c r="B35" s="7" t="s">
        <v>47</v>
      </c>
      <c r="C35" s="7" t="s">
        <v>13</v>
      </c>
      <c r="D35" s="13"/>
      <c r="E35" s="13"/>
      <c r="F35" s="13"/>
    </row>
    <row r="36" spans="1:6" x14ac:dyDescent="0.25">
      <c r="A36" s="5">
        <f t="shared" si="0"/>
        <v>33</v>
      </c>
      <c r="B36" s="7" t="s">
        <v>48</v>
      </c>
      <c r="C36" s="7" t="s">
        <v>3</v>
      </c>
      <c r="D36" s="13"/>
      <c r="E36" s="13"/>
      <c r="F36" s="13"/>
    </row>
    <row r="37" spans="1:6" x14ac:dyDescent="0.25">
      <c r="A37" s="5">
        <f t="shared" si="0"/>
        <v>34</v>
      </c>
      <c r="B37" s="7" t="s">
        <v>49</v>
      </c>
      <c r="C37" s="7" t="s">
        <v>15</v>
      </c>
      <c r="D37" s="13"/>
      <c r="E37" s="13"/>
      <c r="F37" s="13"/>
    </row>
    <row r="38" spans="1:6" x14ac:dyDescent="0.25">
      <c r="A38" s="5">
        <f t="shared" si="0"/>
        <v>35</v>
      </c>
      <c r="B38" s="7" t="s">
        <v>50</v>
      </c>
      <c r="C38" s="7" t="s">
        <v>14</v>
      </c>
      <c r="D38" s="13"/>
      <c r="E38" s="13"/>
      <c r="F38" s="13"/>
    </row>
    <row r="39" spans="1:6" x14ac:dyDescent="0.25">
      <c r="A39" s="5">
        <f t="shared" si="0"/>
        <v>36</v>
      </c>
      <c r="B39" s="7" t="s">
        <v>51</v>
      </c>
      <c r="C39" s="7" t="s">
        <v>14</v>
      </c>
      <c r="D39" s="13"/>
      <c r="E39" s="13"/>
      <c r="F39" s="13"/>
    </row>
    <row r="40" spans="1:6" x14ac:dyDescent="0.25">
      <c r="A40" s="5">
        <f t="shared" si="0"/>
        <v>37</v>
      </c>
      <c r="B40" s="7" t="s">
        <v>52</v>
      </c>
      <c r="C40" s="7" t="s">
        <v>10</v>
      </c>
      <c r="D40" s="13"/>
      <c r="E40" s="13"/>
      <c r="F40" s="13"/>
    </row>
    <row r="41" spans="1:6" ht="25.5" x14ac:dyDescent="0.25">
      <c r="A41" s="5">
        <f t="shared" si="0"/>
        <v>38</v>
      </c>
      <c r="B41" s="7" t="s">
        <v>53</v>
      </c>
      <c r="C41" s="7" t="s">
        <v>5</v>
      </c>
      <c r="D41" s="13"/>
      <c r="E41" s="13"/>
      <c r="F41" s="13"/>
    </row>
    <row r="42" spans="1:6" x14ac:dyDescent="0.25">
      <c r="A42" s="5">
        <f t="shared" si="0"/>
        <v>39</v>
      </c>
      <c r="B42" s="7" t="s">
        <v>54</v>
      </c>
      <c r="C42" s="7" t="s">
        <v>13</v>
      </c>
      <c r="D42" s="13"/>
      <c r="E42" s="13"/>
      <c r="F42" s="13"/>
    </row>
    <row r="43" spans="1:6" ht="25.5" x14ac:dyDescent="0.25">
      <c r="A43" s="5">
        <f t="shared" si="0"/>
        <v>40</v>
      </c>
      <c r="B43" s="7" t="s">
        <v>55</v>
      </c>
      <c r="C43" s="7" t="s">
        <v>12</v>
      </c>
      <c r="D43" s="13"/>
      <c r="E43" s="13"/>
      <c r="F43" s="13"/>
    </row>
    <row r="44" spans="1:6" ht="25.5" x14ac:dyDescent="0.25">
      <c r="A44" s="5">
        <f t="shared" si="0"/>
        <v>41</v>
      </c>
      <c r="B44" s="7" t="s">
        <v>182</v>
      </c>
      <c r="C44" s="7" t="s">
        <v>5</v>
      </c>
      <c r="D44" s="13"/>
      <c r="E44" s="13"/>
      <c r="F44" s="13"/>
    </row>
    <row r="45" spans="1:6" ht="25.5" x14ac:dyDescent="0.25">
      <c r="A45" s="5">
        <f t="shared" si="0"/>
        <v>42</v>
      </c>
      <c r="B45" s="7" t="s">
        <v>56</v>
      </c>
      <c r="C45" s="7" t="s">
        <v>12</v>
      </c>
      <c r="D45" s="13"/>
      <c r="E45" s="13"/>
      <c r="F45" s="13"/>
    </row>
    <row r="46" spans="1:6" ht="25.5" x14ac:dyDescent="0.25">
      <c r="A46" s="5">
        <f t="shared" si="0"/>
        <v>43</v>
      </c>
      <c r="B46" s="11" t="s">
        <v>57</v>
      </c>
      <c r="C46" s="7" t="s">
        <v>5</v>
      </c>
      <c r="D46" s="13"/>
      <c r="E46" s="13"/>
      <c r="F46" s="13"/>
    </row>
    <row r="47" spans="1:6" x14ac:dyDescent="0.25">
      <c r="A47" s="5">
        <f t="shared" si="0"/>
        <v>44</v>
      </c>
      <c r="B47" s="11" t="s">
        <v>58</v>
      </c>
      <c r="C47" s="7" t="s">
        <v>10</v>
      </c>
      <c r="D47" s="13"/>
      <c r="E47" s="13"/>
      <c r="F47" s="13"/>
    </row>
    <row r="48" spans="1:6" ht="25.5" x14ac:dyDescent="0.25">
      <c r="A48" s="5">
        <f t="shared" si="0"/>
        <v>45</v>
      </c>
      <c r="B48" s="7" t="s">
        <v>59</v>
      </c>
      <c r="C48" s="7" t="s">
        <v>11</v>
      </c>
      <c r="D48" s="13"/>
      <c r="E48" s="13"/>
      <c r="F48" s="13"/>
    </row>
    <row r="49" spans="1:6" ht="25.5" x14ac:dyDescent="0.25">
      <c r="A49" s="5">
        <f t="shared" si="0"/>
        <v>46</v>
      </c>
      <c r="B49" s="7" t="s">
        <v>60</v>
      </c>
      <c r="C49" s="7" t="s">
        <v>8</v>
      </c>
      <c r="D49" s="13"/>
      <c r="E49" s="13"/>
      <c r="F49" s="13"/>
    </row>
    <row r="50" spans="1:6" ht="25.5" x14ac:dyDescent="0.25">
      <c r="A50" s="5">
        <f t="shared" si="0"/>
        <v>47</v>
      </c>
      <c r="B50" s="7" t="s">
        <v>183</v>
      </c>
      <c r="C50" s="7" t="s">
        <v>2</v>
      </c>
      <c r="D50" s="13"/>
      <c r="E50" s="13"/>
      <c r="F50" s="13"/>
    </row>
    <row r="51" spans="1:6" ht="25.5" x14ac:dyDescent="0.25">
      <c r="A51" s="5">
        <f t="shared" si="0"/>
        <v>48</v>
      </c>
      <c r="B51" s="11" t="s">
        <v>61</v>
      </c>
      <c r="C51" s="7" t="s">
        <v>12</v>
      </c>
      <c r="D51" s="13"/>
      <c r="E51" s="13"/>
      <c r="F51" s="13"/>
    </row>
    <row r="52" spans="1:6" x14ac:dyDescent="0.25">
      <c r="A52" s="5">
        <f t="shared" si="0"/>
        <v>49</v>
      </c>
      <c r="B52" s="7" t="s">
        <v>62</v>
      </c>
      <c r="C52" s="7" t="s">
        <v>10</v>
      </c>
      <c r="D52" s="13"/>
      <c r="E52" s="13"/>
      <c r="F52" s="13"/>
    </row>
    <row r="53" spans="1:6" x14ac:dyDescent="0.25">
      <c r="A53" s="5">
        <f t="shared" si="0"/>
        <v>50</v>
      </c>
      <c r="B53" s="11" t="s">
        <v>63</v>
      </c>
      <c r="C53" s="7" t="s">
        <v>13</v>
      </c>
      <c r="D53" s="13"/>
      <c r="E53" s="13"/>
      <c r="F53" s="13"/>
    </row>
    <row r="54" spans="1:6" x14ac:dyDescent="0.25">
      <c r="A54" s="5">
        <f t="shared" si="0"/>
        <v>51</v>
      </c>
      <c r="B54" s="7" t="s">
        <v>64</v>
      </c>
      <c r="C54" s="7" t="s">
        <v>15</v>
      </c>
      <c r="D54" s="13"/>
      <c r="E54" s="13"/>
      <c r="F54" s="13"/>
    </row>
    <row r="55" spans="1:6" x14ac:dyDescent="0.25">
      <c r="A55" s="5">
        <f t="shared" si="0"/>
        <v>52</v>
      </c>
      <c r="B55" s="7" t="s">
        <v>65</v>
      </c>
      <c r="C55" s="7" t="s">
        <v>6</v>
      </c>
      <c r="D55" s="13"/>
      <c r="E55" s="13"/>
      <c r="F55" s="13"/>
    </row>
    <row r="56" spans="1:6" ht="25.5" x14ac:dyDescent="0.25">
      <c r="A56" s="5">
        <f t="shared" si="0"/>
        <v>53</v>
      </c>
      <c r="B56" s="7" t="s">
        <v>66</v>
      </c>
      <c r="C56" s="7" t="s">
        <v>5</v>
      </c>
      <c r="D56" s="13"/>
      <c r="E56" s="13"/>
      <c r="F56" s="13"/>
    </row>
    <row r="57" spans="1:6" x14ac:dyDescent="0.25">
      <c r="A57" s="5">
        <f t="shared" si="0"/>
        <v>54</v>
      </c>
      <c r="B57" s="7" t="s">
        <v>67</v>
      </c>
      <c r="C57" s="7" t="s">
        <v>11</v>
      </c>
      <c r="D57" s="13"/>
      <c r="E57" s="13"/>
      <c r="F57" s="13"/>
    </row>
    <row r="58" spans="1:6" x14ac:dyDescent="0.25">
      <c r="A58" s="5">
        <f t="shared" si="0"/>
        <v>55</v>
      </c>
      <c r="B58" s="7" t="s">
        <v>68</v>
      </c>
      <c r="C58" s="7" t="s">
        <v>6</v>
      </c>
      <c r="D58" s="13"/>
      <c r="E58" s="13"/>
      <c r="F58" s="13"/>
    </row>
    <row r="59" spans="1:6" x14ac:dyDescent="0.25">
      <c r="A59" s="5">
        <f t="shared" si="0"/>
        <v>56</v>
      </c>
      <c r="B59" s="7" t="s">
        <v>69</v>
      </c>
      <c r="C59" s="7" t="s">
        <v>9</v>
      </c>
      <c r="D59" s="13"/>
      <c r="E59" s="13"/>
      <c r="F59" s="13"/>
    </row>
    <row r="60" spans="1:6" x14ac:dyDescent="0.25">
      <c r="A60" s="5">
        <f t="shared" si="0"/>
        <v>57</v>
      </c>
      <c r="B60" s="7" t="s">
        <v>70</v>
      </c>
      <c r="C60" s="7" t="s">
        <v>10</v>
      </c>
      <c r="D60" s="13"/>
      <c r="E60" s="13"/>
      <c r="F60" s="13"/>
    </row>
    <row r="61" spans="1:6" x14ac:dyDescent="0.25">
      <c r="A61" s="5">
        <f t="shared" si="0"/>
        <v>58</v>
      </c>
      <c r="B61" s="11" t="s">
        <v>71</v>
      </c>
      <c r="C61" s="7" t="s">
        <v>7</v>
      </c>
      <c r="D61" s="13"/>
      <c r="E61" s="13"/>
      <c r="F61" s="13"/>
    </row>
    <row r="62" spans="1:6" x14ac:dyDescent="0.25">
      <c r="A62" s="5">
        <f t="shared" si="0"/>
        <v>59</v>
      </c>
      <c r="B62" s="7" t="s">
        <v>72</v>
      </c>
      <c r="C62" s="7" t="s">
        <v>8</v>
      </c>
      <c r="D62" s="13"/>
      <c r="E62" s="13"/>
      <c r="F62" s="13"/>
    </row>
    <row r="63" spans="1:6" x14ac:dyDescent="0.25">
      <c r="A63" s="5">
        <f t="shared" si="0"/>
        <v>60</v>
      </c>
      <c r="B63" s="7" t="s">
        <v>184</v>
      </c>
      <c r="C63" s="7" t="s">
        <v>4</v>
      </c>
      <c r="D63" s="13"/>
      <c r="E63" s="13"/>
      <c r="F63" s="13"/>
    </row>
    <row r="64" spans="1:6" x14ac:dyDescent="0.25">
      <c r="A64" s="5">
        <f t="shared" si="0"/>
        <v>61</v>
      </c>
      <c r="B64" s="7" t="s">
        <v>73</v>
      </c>
      <c r="C64" s="7" t="s">
        <v>14</v>
      </c>
      <c r="D64" s="13"/>
      <c r="E64" s="13"/>
      <c r="F64" s="13"/>
    </row>
    <row r="65" spans="1:6" x14ac:dyDescent="0.25">
      <c r="A65" s="5">
        <f t="shared" si="0"/>
        <v>62</v>
      </c>
      <c r="B65" s="7" t="s">
        <v>74</v>
      </c>
      <c r="C65" s="7" t="s">
        <v>14</v>
      </c>
      <c r="D65" s="13"/>
      <c r="E65" s="13"/>
      <c r="F65" s="13"/>
    </row>
    <row r="66" spans="1:6" x14ac:dyDescent="0.25">
      <c r="A66" s="5">
        <f t="shared" si="0"/>
        <v>63</v>
      </c>
      <c r="B66" s="7" t="s">
        <v>75</v>
      </c>
      <c r="C66" s="7" t="s">
        <v>3</v>
      </c>
      <c r="D66" s="13"/>
      <c r="E66" s="13"/>
      <c r="F66" s="13"/>
    </row>
    <row r="67" spans="1:6" x14ac:dyDescent="0.25">
      <c r="A67" s="5">
        <f t="shared" si="0"/>
        <v>64</v>
      </c>
      <c r="B67" s="11" t="s">
        <v>76</v>
      </c>
      <c r="C67" s="7" t="s">
        <v>14</v>
      </c>
      <c r="D67" s="13"/>
      <c r="E67" s="13"/>
      <c r="F67" s="13"/>
    </row>
    <row r="68" spans="1:6" x14ac:dyDescent="0.25">
      <c r="A68" s="5">
        <f t="shared" si="0"/>
        <v>65</v>
      </c>
      <c r="B68" s="7" t="s">
        <v>77</v>
      </c>
      <c r="C68" s="7" t="s">
        <v>15</v>
      </c>
      <c r="D68" s="13"/>
      <c r="E68" s="13"/>
      <c r="F68" s="13"/>
    </row>
    <row r="69" spans="1:6" ht="25.5" x14ac:dyDescent="0.25">
      <c r="A69" s="5">
        <f t="shared" si="0"/>
        <v>66</v>
      </c>
      <c r="B69" s="7" t="s">
        <v>78</v>
      </c>
      <c r="C69" s="7" t="s">
        <v>12</v>
      </c>
      <c r="D69" s="13"/>
      <c r="E69" s="13"/>
      <c r="F69" s="13"/>
    </row>
    <row r="70" spans="1:6" x14ac:dyDescent="0.25">
      <c r="A70" s="5">
        <f t="shared" ref="A70:A133" si="2">A69+1</f>
        <v>67</v>
      </c>
      <c r="B70" s="7" t="s">
        <v>79</v>
      </c>
      <c r="C70" s="7" t="s">
        <v>8</v>
      </c>
      <c r="D70" s="13"/>
      <c r="E70" s="13"/>
      <c r="F70" s="13"/>
    </row>
    <row r="71" spans="1:6" ht="25.5" x14ac:dyDescent="0.25">
      <c r="A71" s="5">
        <f t="shared" si="2"/>
        <v>68</v>
      </c>
      <c r="B71" s="7" t="s">
        <v>80</v>
      </c>
      <c r="C71" s="7" t="s">
        <v>12</v>
      </c>
      <c r="D71" s="13"/>
      <c r="E71" s="13"/>
      <c r="F71" s="13"/>
    </row>
    <row r="72" spans="1:6" x14ac:dyDescent="0.25">
      <c r="A72" s="5">
        <f t="shared" si="2"/>
        <v>69</v>
      </c>
      <c r="B72" s="11" t="s">
        <v>81</v>
      </c>
      <c r="C72" s="7" t="s">
        <v>4</v>
      </c>
      <c r="D72" s="13"/>
      <c r="E72" s="13"/>
      <c r="F72" s="13"/>
    </row>
    <row r="73" spans="1:6" x14ac:dyDescent="0.25">
      <c r="A73" s="5">
        <f t="shared" si="2"/>
        <v>70</v>
      </c>
      <c r="B73" s="7" t="s">
        <v>82</v>
      </c>
      <c r="C73" s="7" t="s">
        <v>9</v>
      </c>
      <c r="D73" s="13"/>
      <c r="E73" s="13"/>
      <c r="F73" s="13"/>
    </row>
    <row r="74" spans="1:6" x14ac:dyDescent="0.25">
      <c r="A74" s="5">
        <f t="shared" si="2"/>
        <v>71</v>
      </c>
      <c r="B74" s="7" t="s">
        <v>83</v>
      </c>
      <c r="C74" s="7" t="s">
        <v>8</v>
      </c>
      <c r="D74" s="13"/>
      <c r="E74" s="13"/>
      <c r="F74" s="13"/>
    </row>
    <row r="75" spans="1:6" ht="25.5" x14ac:dyDescent="0.25">
      <c r="A75" s="5">
        <f t="shared" si="2"/>
        <v>72</v>
      </c>
      <c r="B75" s="7" t="s">
        <v>84</v>
      </c>
      <c r="C75" s="7" t="s">
        <v>5</v>
      </c>
      <c r="D75" s="13"/>
      <c r="E75" s="13"/>
      <c r="F75" s="13"/>
    </row>
    <row r="76" spans="1:6" x14ac:dyDescent="0.25">
      <c r="A76" s="5">
        <f t="shared" si="2"/>
        <v>73</v>
      </c>
      <c r="B76" s="7" t="s">
        <v>85</v>
      </c>
      <c r="C76" s="7" t="s">
        <v>10</v>
      </c>
      <c r="D76" s="13"/>
      <c r="E76" s="13"/>
      <c r="F76" s="13"/>
    </row>
    <row r="77" spans="1:6" x14ac:dyDescent="0.25">
      <c r="A77" s="5">
        <f t="shared" si="2"/>
        <v>74</v>
      </c>
      <c r="B77" s="7" t="s">
        <v>86</v>
      </c>
      <c r="C77" s="7" t="s">
        <v>7</v>
      </c>
      <c r="D77" s="13"/>
      <c r="E77" s="13"/>
      <c r="F77" s="13"/>
    </row>
    <row r="78" spans="1:6" ht="25.5" x14ac:dyDescent="0.25">
      <c r="A78" s="5">
        <f t="shared" si="2"/>
        <v>75</v>
      </c>
      <c r="B78" s="7" t="s">
        <v>185</v>
      </c>
      <c r="C78" s="7" t="s">
        <v>12</v>
      </c>
      <c r="D78" s="13"/>
      <c r="E78" s="13"/>
      <c r="F78" s="13"/>
    </row>
    <row r="79" spans="1:6" x14ac:dyDescent="0.25">
      <c r="A79" s="5">
        <f t="shared" si="2"/>
        <v>76</v>
      </c>
      <c r="B79" s="11" t="s">
        <v>87</v>
      </c>
      <c r="C79" s="7" t="s">
        <v>4</v>
      </c>
      <c r="D79" s="13"/>
      <c r="E79" s="13"/>
      <c r="F79" s="13"/>
    </row>
    <row r="80" spans="1:6" ht="25.5" x14ac:dyDescent="0.25">
      <c r="A80" s="5">
        <f t="shared" si="2"/>
        <v>77</v>
      </c>
      <c r="B80" s="7" t="s">
        <v>88</v>
      </c>
      <c r="C80" s="7" t="s">
        <v>12</v>
      </c>
      <c r="D80" s="13"/>
      <c r="E80" s="13"/>
      <c r="F80" s="13"/>
    </row>
    <row r="81" spans="1:6" x14ac:dyDescent="0.25">
      <c r="A81" s="5">
        <f t="shared" si="2"/>
        <v>78</v>
      </c>
      <c r="B81" s="7" t="s">
        <v>89</v>
      </c>
      <c r="C81" s="7" t="s">
        <v>11</v>
      </c>
      <c r="D81" s="13"/>
      <c r="E81" s="13"/>
      <c r="F81" s="13"/>
    </row>
    <row r="82" spans="1:6" x14ac:dyDescent="0.25">
      <c r="A82" s="5">
        <f t="shared" si="2"/>
        <v>79</v>
      </c>
      <c r="B82" s="7" t="s">
        <v>90</v>
      </c>
      <c r="C82" s="7" t="s">
        <v>15</v>
      </c>
      <c r="D82" s="13"/>
      <c r="E82" s="13"/>
      <c r="F82" s="13"/>
    </row>
    <row r="83" spans="1:6" ht="25.5" x14ac:dyDescent="0.25">
      <c r="A83" s="5">
        <f t="shared" si="2"/>
        <v>80</v>
      </c>
      <c r="B83" s="11" t="s">
        <v>91</v>
      </c>
      <c r="C83" s="7" t="s">
        <v>2</v>
      </c>
      <c r="D83" s="13"/>
      <c r="E83" s="13"/>
      <c r="F83" s="13"/>
    </row>
    <row r="84" spans="1:6" x14ac:dyDescent="0.25">
      <c r="A84" s="5">
        <f t="shared" si="2"/>
        <v>81</v>
      </c>
      <c r="B84" s="7" t="s">
        <v>92</v>
      </c>
      <c r="C84" s="7" t="s">
        <v>3</v>
      </c>
      <c r="D84" s="13"/>
      <c r="E84" s="13"/>
      <c r="F84" s="13"/>
    </row>
    <row r="85" spans="1:6" x14ac:dyDescent="0.25">
      <c r="A85" s="5">
        <f t="shared" si="2"/>
        <v>82</v>
      </c>
      <c r="B85" s="7" t="s">
        <v>93</v>
      </c>
      <c r="C85" s="7" t="s">
        <v>7</v>
      </c>
      <c r="D85" s="13"/>
      <c r="E85" s="13"/>
      <c r="F85" s="13"/>
    </row>
    <row r="86" spans="1:6" x14ac:dyDescent="0.25">
      <c r="A86" s="5">
        <f t="shared" si="2"/>
        <v>83</v>
      </c>
      <c r="B86" s="7" t="s">
        <v>94</v>
      </c>
      <c r="C86" s="7" t="s">
        <v>6</v>
      </c>
      <c r="D86" s="13"/>
      <c r="E86" s="13"/>
      <c r="F86" s="13"/>
    </row>
    <row r="87" spans="1:6" x14ac:dyDescent="0.25">
      <c r="A87" s="5">
        <f t="shared" si="2"/>
        <v>84</v>
      </c>
      <c r="B87" s="7" t="s">
        <v>95</v>
      </c>
      <c r="C87" s="7" t="s">
        <v>7</v>
      </c>
      <c r="D87" s="13"/>
      <c r="E87" s="13"/>
      <c r="F87" s="13"/>
    </row>
    <row r="88" spans="1:6" x14ac:dyDescent="0.25">
      <c r="A88" s="5">
        <f t="shared" si="2"/>
        <v>85</v>
      </c>
      <c r="B88" s="7" t="s">
        <v>96</v>
      </c>
      <c r="C88" s="7" t="s">
        <v>15</v>
      </c>
      <c r="D88" s="13"/>
      <c r="E88" s="13"/>
      <c r="F88" s="13"/>
    </row>
    <row r="89" spans="1:6" x14ac:dyDescent="0.25">
      <c r="A89" s="5">
        <f t="shared" si="2"/>
        <v>86</v>
      </c>
      <c r="B89" s="7" t="s">
        <v>97</v>
      </c>
      <c r="C89" s="7" t="s">
        <v>3</v>
      </c>
      <c r="D89" s="13"/>
      <c r="E89" s="13"/>
      <c r="F89" s="13"/>
    </row>
    <row r="90" spans="1:6" x14ac:dyDescent="0.25">
      <c r="A90" s="5">
        <f t="shared" si="2"/>
        <v>87</v>
      </c>
      <c r="B90" s="11" t="s">
        <v>98</v>
      </c>
      <c r="C90" s="7" t="s">
        <v>3</v>
      </c>
      <c r="D90" s="13"/>
      <c r="E90" s="13"/>
      <c r="F90" s="13"/>
    </row>
    <row r="91" spans="1:6" x14ac:dyDescent="0.25">
      <c r="A91" s="5">
        <f t="shared" si="2"/>
        <v>88</v>
      </c>
      <c r="B91" s="11" t="s">
        <v>99</v>
      </c>
      <c r="C91" s="7" t="s">
        <v>15</v>
      </c>
      <c r="D91" s="13"/>
      <c r="E91" s="13"/>
      <c r="F91" s="13"/>
    </row>
    <row r="92" spans="1:6" x14ac:dyDescent="0.25">
      <c r="A92" s="5">
        <f t="shared" si="2"/>
        <v>89</v>
      </c>
      <c r="B92" s="7" t="s">
        <v>100</v>
      </c>
      <c r="C92" s="7" t="s">
        <v>11</v>
      </c>
      <c r="D92" s="13"/>
      <c r="E92" s="13"/>
      <c r="F92" s="13"/>
    </row>
    <row r="93" spans="1:6" x14ac:dyDescent="0.25">
      <c r="A93" s="5">
        <f t="shared" si="2"/>
        <v>90</v>
      </c>
      <c r="B93" s="7" t="s">
        <v>101</v>
      </c>
      <c r="C93" s="7" t="s">
        <v>10</v>
      </c>
      <c r="D93" s="13"/>
      <c r="E93" s="13"/>
      <c r="F93" s="13"/>
    </row>
    <row r="94" spans="1:6" ht="25.5" x14ac:dyDescent="0.25">
      <c r="A94" s="5">
        <f t="shared" si="2"/>
        <v>91</v>
      </c>
      <c r="B94" s="7" t="s">
        <v>102</v>
      </c>
      <c r="C94" s="7" t="s">
        <v>6</v>
      </c>
      <c r="D94" s="13"/>
      <c r="E94" s="13"/>
      <c r="F94" s="13"/>
    </row>
    <row r="95" spans="1:6" x14ac:dyDescent="0.25">
      <c r="A95" s="5">
        <f t="shared" si="2"/>
        <v>92</v>
      </c>
      <c r="B95" s="7" t="s">
        <v>103</v>
      </c>
      <c r="C95" s="7" t="s">
        <v>11</v>
      </c>
      <c r="D95" s="13"/>
      <c r="E95" s="13"/>
      <c r="F95" s="13"/>
    </row>
    <row r="96" spans="1:6" x14ac:dyDescent="0.25">
      <c r="A96" s="5">
        <f t="shared" si="2"/>
        <v>93</v>
      </c>
      <c r="B96" s="7" t="s">
        <v>104</v>
      </c>
      <c r="C96" s="7" t="s">
        <v>11</v>
      </c>
      <c r="D96" s="13"/>
      <c r="E96" s="13"/>
      <c r="F96" s="13"/>
    </row>
    <row r="97" spans="1:6" x14ac:dyDescent="0.25">
      <c r="A97" s="5">
        <f t="shared" si="2"/>
        <v>94</v>
      </c>
      <c r="B97" s="7" t="s">
        <v>105</v>
      </c>
      <c r="C97" s="7" t="s">
        <v>4</v>
      </c>
      <c r="D97" s="13"/>
      <c r="E97" s="13"/>
      <c r="F97" s="13"/>
    </row>
    <row r="98" spans="1:6" x14ac:dyDescent="0.25">
      <c r="A98" s="5">
        <f t="shared" si="2"/>
        <v>95</v>
      </c>
      <c r="B98" s="7" t="s">
        <v>106</v>
      </c>
      <c r="C98" s="7" t="s">
        <v>10</v>
      </c>
      <c r="D98" s="13"/>
      <c r="E98" s="13"/>
      <c r="F98" s="13"/>
    </row>
    <row r="99" spans="1:6" x14ac:dyDescent="0.25">
      <c r="A99" s="5">
        <f t="shared" si="2"/>
        <v>96</v>
      </c>
      <c r="B99" s="7" t="s">
        <v>107</v>
      </c>
      <c r="C99" s="7" t="s">
        <v>3</v>
      </c>
      <c r="D99" s="13"/>
      <c r="E99" s="13"/>
      <c r="F99" s="13"/>
    </row>
    <row r="100" spans="1:6" ht="25.5" x14ac:dyDescent="0.25">
      <c r="A100" s="5">
        <f t="shared" si="2"/>
        <v>97</v>
      </c>
      <c r="B100" s="7" t="s">
        <v>108</v>
      </c>
      <c r="C100" s="7" t="s">
        <v>5</v>
      </c>
      <c r="D100" s="13"/>
      <c r="E100" s="13"/>
      <c r="F100" s="13"/>
    </row>
    <row r="101" spans="1:6" x14ac:dyDescent="0.25">
      <c r="A101" s="5">
        <f t="shared" si="2"/>
        <v>98</v>
      </c>
      <c r="B101" s="7" t="s">
        <v>109</v>
      </c>
      <c r="C101" s="7" t="s">
        <v>8</v>
      </c>
      <c r="D101" s="13"/>
      <c r="E101" s="13"/>
      <c r="F101" s="13"/>
    </row>
    <row r="102" spans="1:6" x14ac:dyDescent="0.25">
      <c r="A102" s="5">
        <f t="shared" si="2"/>
        <v>99</v>
      </c>
      <c r="B102" s="7" t="s">
        <v>110</v>
      </c>
      <c r="C102" s="7" t="s">
        <v>9</v>
      </c>
      <c r="D102" s="13"/>
      <c r="E102" s="13"/>
      <c r="F102" s="13"/>
    </row>
    <row r="103" spans="1:6" ht="25.5" x14ac:dyDescent="0.25">
      <c r="A103" s="5">
        <f t="shared" si="2"/>
        <v>100</v>
      </c>
      <c r="B103" s="7" t="s">
        <v>111</v>
      </c>
      <c r="C103" s="7" t="s">
        <v>12</v>
      </c>
      <c r="D103" s="13"/>
      <c r="E103" s="13"/>
      <c r="F103" s="13"/>
    </row>
    <row r="104" spans="1:6" x14ac:dyDescent="0.25">
      <c r="A104" s="5">
        <f t="shared" si="2"/>
        <v>101</v>
      </c>
      <c r="B104" s="7" t="s">
        <v>112</v>
      </c>
      <c r="C104" s="7" t="s">
        <v>13</v>
      </c>
      <c r="D104" s="13"/>
      <c r="E104" s="13"/>
      <c r="F104" s="13"/>
    </row>
    <row r="105" spans="1:6" ht="25.5" x14ac:dyDescent="0.25">
      <c r="A105" s="5">
        <f t="shared" si="2"/>
        <v>102</v>
      </c>
      <c r="B105" s="7" t="s">
        <v>113</v>
      </c>
      <c r="C105" s="7" t="s">
        <v>12</v>
      </c>
      <c r="D105" s="13"/>
      <c r="E105" s="13"/>
      <c r="F105" s="13"/>
    </row>
    <row r="106" spans="1:6" ht="25.5" x14ac:dyDescent="0.25">
      <c r="A106" s="5">
        <f t="shared" si="2"/>
        <v>103</v>
      </c>
      <c r="B106" s="7" t="s">
        <v>114</v>
      </c>
      <c r="C106" s="7" t="s">
        <v>2</v>
      </c>
      <c r="D106" s="13"/>
      <c r="E106" s="13"/>
      <c r="F106" s="13"/>
    </row>
    <row r="107" spans="1:6" ht="25.5" x14ac:dyDescent="0.25">
      <c r="A107" s="5">
        <f t="shared" si="2"/>
        <v>104</v>
      </c>
      <c r="B107" s="7" t="s">
        <v>115</v>
      </c>
      <c r="C107" s="7" t="s">
        <v>12</v>
      </c>
      <c r="D107" s="13"/>
      <c r="E107" s="13"/>
      <c r="F107" s="13"/>
    </row>
    <row r="108" spans="1:6" x14ac:dyDescent="0.25">
      <c r="A108" s="5">
        <f t="shared" si="2"/>
        <v>105</v>
      </c>
      <c r="B108" s="7" t="s">
        <v>116</v>
      </c>
      <c r="C108" s="7" t="s">
        <v>7</v>
      </c>
      <c r="D108" s="13"/>
      <c r="E108" s="13"/>
      <c r="F108" s="13"/>
    </row>
    <row r="109" spans="1:6" x14ac:dyDescent="0.25">
      <c r="A109" s="5">
        <f t="shared" si="2"/>
        <v>106</v>
      </c>
      <c r="B109" s="7" t="s">
        <v>117</v>
      </c>
      <c r="C109" s="7" t="s">
        <v>8</v>
      </c>
      <c r="D109" s="13"/>
      <c r="E109" s="13"/>
      <c r="F109" s="13"/>
    </row>
    <row r="110" spans="1:6" ht="25.5" x14ac:dyDescent="0.25">
      <c r="A110" s="5">
        <f t="shared" si="2"/>
        <v>107</v>
      </c>
      <c r="B110" s="7" t="s">
        <v>118</v>
      </c>
      <c r="C110" s="7" t="s">
        <v>12</v>
      </c>
      <c r="D110" s="13"/>
      <c r="E110" s="13"/>
      <c r="F110" s="13"/>
    </row>
    <row r="111" spans="1:6" x14ac:dyDescent="0.25">
      <c r="A111" s="5">
        <f t="shared" si="2"/>
        <v>108</v>
      </c>
      <c r="B111" s="7" t="s">
        <v>119</v>
      </c>
      <c r="C111" s="7" t="s">
        <v>8</v>
      </c>
      <c r="D111" s="13"/>
      <c r="E111" s="13"/>
      <c r="F111" s="13"/>
    </row>
    <row r="112" spans="1:6" ht="25.5" x14ac:dyDescent="0.25">
      <c r="A112" s="5">
        <f t="shared" si="2"/>
        <v>109</v>
      </c>
      <c r="B112" s="7" t="s">
        <v>120</v>
      </c>
      <c r="C112" s="7" t="s">
        <v>12</v>
      </c>
      <c r="D112" s="13"/>
      <c r="E112" s="13"/>
      <c r="F112" s="13"/>
    </row>
    <row r="113" spans="1:6" ht="25.5" x14ac:dyDescent="0.25">
      <c r="A113" s="5">
        <f t="shared" si="2"/>
        <v>110</v>
      </c>
      <c r="B113" s="7" t="s">
        <v>121</v>
      </c>
      <c r="C113" s="7" t="s">
        <v>12</v>
      </c>
      <c r="D113" s="13"/>
      <c r="E113" s="13"/>
      <c r="F113" s="13"/>
    </row>
    <row r="114" spans="1:6" ht="25.5" x14ac:dyDescent="0.25">
      <c r="A114" s="5">
        <f t="shared" si="2"/>
        <v>111</v>
      </c>
      <c r="B114" s="7" t="s">
        <v>122</v>
      </c>
      <c r="C114" s="7" t="s">
        <v>12</v>
      </c>
      <c r="D114" s="13"/>
      <c r="E114" s="13"/>
      <c r="F114" s="13"/>
    </row>
    <row r="115" spans="1:6" ht="25.5" x14ac:dyDescent="0.25">
      <c r="A115" s="5">
        <f t="shared" si="2"/>
        <v>112</v>
      </c>
      <c r="B115" s="7" t="s">
        <v>123</v>
      </c>
      <c r="C115" s="7" t="s">
        <v>5</v>
      </c>
      <c r="D115" s="13"/>
      <c r="E115" s="13"/>
      <c r="F115" s="13"/>
    </row>
    <row r="116" spans="1:6" x14ac:dyDescent="0.25">
      <c r="A116" s="5">
        <f t="shared" si="2"/>
        <v>113</v>
      </c>
      <c r="B116" s="11" t="s">
        <v>124</v>
      </c>
      <c r="C116" s="7" t="s">
        <v>4</v>
      </c>
      <c r="D116" s="13"/>
      <c r="E116" s="13"/>
      <c r="F116" s="13"/>
    </row>
    <row r="117" spans="1:6" x14ac:dyDescent="0.25">
      <c r="A117" s="5">
        <f t="shared" si="2"/>
        <v>114</v>
      </c>
      <c r="B117" s="7" t="s">
        <v>125</v>
      </c>
      <c r="C117" s="7" t="s">
        <v>10</v>
      </c>
      <c r="D117" s="13"/>
      <c r="E117" s="13"/>
      <c r="F117" s="13"/>
    </row>
    <row r="118" spans="1:6" x14ac:dyDescent="0.25">
      <c r="A118" s="5">
        <f t="shared" si="2"/>
        <v>115</v>
      </c>
      <c r="B118" s="7" t="s">
        <v>126</v>
      </c>
      <c r="C118" s="7" t="s">
        <v>4</v>
      </c>
      <c r="D118" s="13"/>
      <c r="E118" s="13"/>
      <c r="F118" s="13"/>
    </row>
    <row r="119" spans="1:6" x14ac:dyDescent="0.25">
      <c r="A119" s="5">
        <f t="shared" si="2"/>
        <v>116</v>
      </c>
      <c r="B119" s="7" t="s">
        <v>127</v>
      </c>
      <c r="C119" s="7" t="s">
        <v>4</v>
      </c>
      <c r="D119" s="13"/>
      <c r="E119" s="13"/>
      <c r="F119" s="13"/>
    </row>
    <row r="120" spans="1:6" x14ac:dyDescent="0.25">
      <c r="A120" s="5">
        <f t="shared" si="2"/>
        <v>117</v>
      </c>
      <c r="B120" s="7" t="s">
        <v>128</v>
      </c>
      <c r="C120" s="7" t="s">
        <v>4</v>
      </c>
      <c r="D120" s="13"/>
      <c r="E120" s="13"/>
      <c r="F120" s="13"/>
    </row>
    <row r="121" spans="1:6" ht="25.5" x14ac:dyDescent="0.25">
      <c r="A121" s="5">
        <f t="shared" si="2"/>
        <v>118</v>
      </c>
      <c r="B121" s="7" t="s">
        <v>129</v>
      </c>
      <c r="C121" s="7" t="s">
        <v>10</v>
      </c>
      <c r="D121" s="13"/>
      <c r="E121" s="13"/>
      <c r="F121" s="13"/>
    </row>
    <row r="122" spans="1:6" x14ac:dyDescent="0.25">
      <c r="A122" s="5">
        <f t="shared" si="2"/>
        <v>119</v>
      </c>
      <c r="B122" s="7" t="s">
        <v>130</v>
      </c>
      <c r="C122" s="7" t="s">
        <v>6</v>
      </c>
      <c r="D122" s="13"/>
      <c r="E122" s="13"/>
      <c r="F122" s="13"/>
    </row>
    <row r="123" spans="1:6" x14ac:dyDescent="0.25">
      <c r="A123" s="5">
        <f t="shared" si="2"/>
        <v>120</v>
      </c>
      <c r="B123" s="7" t="s">
        <v>131</v>
      </c>
      <c r="C123" s="7" t="s">
        <v>4</v>
      </c>
      <c r="D123" s="13"/>
      <c r="E123" s="13"/>
      <c r="F123" s="13"/>
    </row>
    <row r="124" spans="1:6" x14ac:dyDescent="0.25">
      <c r="A124" s="5">
        <f t="shared" si="2"/>
        <v>121</v>
      </c>
      <c r="B124" s="11" t="s">
        <v>132</v>
      </c>
      <c r="C124" s="7" t="s">
        <v>7</v>
      </c>
      <c r="D124" s="13"/>
      <c r="E124" s="13"/>
      <c r="F124" s="13"/>
    </row>
    <row r="125" spans="1:6" x14ac:dyDescent="0.25">
      <c r="A125" s="5">
        <f t="shared" si="2"/>
        <v>122</v>
      </c>
      <c r="B125" s="7" t="s">
        <v>133</v>
      </c>
      <c r="C125" s="7" t="s">
        <v>10</v>
      </c>
      <c r="D125" s="13"/>
      <c r="E125" s="13"/>
      <c r="F125" s="13"/>
    </row>
    <row r="126" spans="1:6" x14ac:dyDescent="0.25">
      <c r="A126" s="5">
        <f t="shared" si="2"/>
        <v>123</v>
      </c>
      <c r="B126" s="7" t="s">
        <v>134</v>
      </c>
      <c r="C126" s="7" t="s">
        <v>6</v>
      </c>
      <c r="D126" s="13"/>
      <c r="E126" s="13"/>
      <c r="F126" s="13"/>
    </row>
    <row r="127" spans="1:6" ht="25.5" x14ac:dyDescent="0.25">
      <c r="A127" s="5">
        <f t="shared" si="2"/>
        <v>124</v>
      </c>
      <c r="B127" s="7" t="s">
        <v>135</v>
      </c>
      <c r="C127" s="7" t="s">
        <v>12</v>
      </c>
      <c r="D127" s="13"/>
      <c r="E127" s="13"/>
      <c r="F127" s="13"/>
    </row>
    <row r="128" spans="1:6" x14ac:dyDescent="0.25">
      <c r="A128" s="5">
        <f t="shared" si="2"/>
        <v>125</v>
      </c>
      <c r="B128" s="7" t="s">
        <v>136</v>
      </c>
      <c r="C128" s="7" t="s">
        <v>13</v>
      </c>
      <c r="D128" s="13"/>
      <c r="E128" s="13"/>
      <c r="F128" s="13"/>
    </row>
    <row r="129" spans="1:6" x14ac:dyDescent="0.25">
      <c r="A129" s="5">
        <f t="shared" si="2"/>
        <v>126</v>
      </c>
      <c r="B129" s="7" t="s">
        <v>137</v>
      </c>
      <c r="C129" s="7" t="s">
        <v>8</v>
      </c>
      <c r="D129" s="13"/>
      <c r="E129" s="13"/>
      <c r="F129" s="13"/>
    </row>
    <row r="130" spans="1:6" x14ac:dyDescent="0.25">
      <c r="A130" s="5">
        <f t="shared" si="2"/>
        <v>127</v>
      </c>
      <c r="B130" s="7" t="s">
        <v>138</v>
      </c>
      <c r="C130" s="7" t="s">
        <v>7</v>
      </c>
      <c r="D130" s="13"/>
      <c r="E130" s="13"/>
      <c r="F130" s="13"/>
    </row>
    <row r="131" spans="1:6" x14ac:dyDescent="0.25">
      <c r="A131" s="5">
        <f t="shared" si="2"/>
        <v>128</v>
      </c>
      <c r="B131" s="7" t="s">
        <v>139</v>
      </c>
      <c r="C131" s="7" t="s">
        <v>11</v>
      </c>
      <c r="D131" s="13"/>
      <c r="E131" s="13"/>
      <c r="F131" s="13"/>
    </row>
    <row r="132" spans="1:6" x14ac:dyDescent="0.25">
      <c r="A132" s="5">
        <f t="shared" si="2"/>
        <v>129</v>
      </c>
      <c r="B132" s="7" t="s">
        <v>140</v>
      </c>
      <c r="C132" s="7" t="s">
        <v>14</v>
      </c>
      <c r="D132" s="13"/>
      <c r="E132" s="13"/>
      <c r="F132" s="13"/>
    </row>
    <row r="133" spans="1:6" x14ac:dyDescent="0.25">
      <c r="A133" s="5">
        <f t="shared" si="2"/>
        <v>130</v>
      </c>
      <c r="B133" s="7" t="s">
        <v>141</v>
      </c>
      <c r="C133" s="7" t="s">
        <v>7</v>
      </c>
      <c r="D133" s="13"/>
      <c r="E133" s="13"/>
      <c r="F133" s="13"/>
    </row>
    <row r="134" spans="1:6" ht="25.5" x14ac:dyDescent="0.25">
      <c r="A134" s="5">
        <f t="shared" ref="A134:A171" si="3">A133+1</f>
        <v>131</v>
      </c>
      <c r="B134" s="7" t="s">
        <v>142</v>
      </c>
      <c r="C134" s="7" t="s">
        <v>8</v>
      </c>
      <c r="D134" s="13"/>
      <c r="E134" s="13"/>
      <c r="F134" s="13"/>
    </row>
    <row r="135" spans="1:6" x14ac:dyDescent="0.25">
      <c r="A135" s="5">
        <f t="shared" si="3"/>
        <v>132</v>
      </c>
      <c r="B135" s="7" t="s">
        <v>143</v>
      </c>
      <c r="C135" s="7" t="s">
        <v>9</v>
      </c>
      <c r="D135" s="13"/>
      <c r="E135" s="13"/>
      <c r="F135" s="13"/>
    </row>
    <row r="136" spans="1:6" x14ac:dyDescent="0.25">
      <c r="A136" s="5">
        <f t="shared" si="3"/>
        <v>133</v>
      </c>
      <c r="B136" s="7" t="s">
        <v>144</v>
      </c>
      <c r="C136" s="7" t="s">
        <v>15</v>
      </c>
      <c r="D136" s="13"/>
      <c r="E136" s="13"/>
      <c r="F136" s="13"/>
    </row>
    <row r="137" spans="1:6" ht="25.5" x14ac:dyDescent="0.25">
      <c r="A137" s="5">
        <f t="shared" si="3"/>
        <v>134</v>
      </c>
      <c r="B137" s="11" t="s">
        <v>145</v>
      </c>
      <c r="C137" s="7" t="s">
        <v>2</v>
      </c>
      <c r="D137" s="13"/>
      <c r="E137" s="13"/>
      <c r="F137" s="13"/>
    </row>
    <row r="138" spans="1:6" ht="25.5" x14ac:dyDescent="0.25">
      <c r="A138" s="5">
        <f t="shared" si="3"/>
        <v>135</v>
      </c>
      <c r="B138" s="11" t="s">
        <v>146</v>
      </c>
      <c r="C138" s="7" t="s">
        <v>7</v>
      </c>
      <c r="D138" s="13"/>
      <c r="E138" s="13"/>
      <c r="F138" s="13"/>
    </row>
    <row r="139" spans="1:6" x14ac:dyDescent="0.25">
      <c r="A139" s="5">
        <f t="shared" si="3"/>
        <v>136</v>
      </c>
      <c r="B139" s="7" t="s">
        <v>147</v>
      </c>
      <c r="C139" s="7" t="s">
        <v>15</v>
      </c>
      <c r="D139" s="13"/>
      <c r="E139" s="13"/>
      <c r="F139" s="13"/>
    </row>
    <row r="140" spans="1:6" x14ac:dyDescent="0.25">
      <c r="A140" s="5">
        <f t="shared" si="3"/>
        <v>137</v>
      </c>
      <c r="B140" s="7" t="s">
        <v>148</v>
      </c>
      <c r="C140" s="7" t="s">
        <v>4</v>
      </c>
      <c r="D140" s="13"/>
      <c r="E140" s="13"/>
      <c r="F140" s="13"/>
    </row>
    <row r="141" spans="1:6" x14ac:dyDescent="0.25">
      <c r="A141" s="5">
        <f t="shared" si="3"/>
        <v>138</v>
      </c>
      <c r="B141" s="7" t="s">
        <v>149</v>
      </c>
      <c r="C141" s="7" t="s">
        <v>7</v>
      </c>
      <c r="D141" s="13"/>
      <c r="E141" s="13"/>
      <c r="F141" s="13"/>
    </row>
    <row r="142" spans="1:6" x14ac:dyDescent="0.25">
      <c r="A142" s="5">
        <f t="shared" si="3"/>
        <v>139</v>
      </c>
      <c r="B142" s="7" t="s">
        <v>150</v>
      </c>
      <c r="C142" s="7" t="s">
        <v>9</v>
      </c>
      <c r="D142" s="13"/>
      <c r="E142" s="13"/>
      <c r="F142" s="13"/>
    </row>
    <row r="143" spans="1:6" x14ac:dyDescent="0.25">
      <c r="A143" s="5">
        <f t="shared" si="3"/>
        <v>140</v>
      </c>
      <c r="B143" s="7" t="s">
        <v>151</v>
      </c>
      <c r="C143" s="7" t="s">
        <v>15</v>
      </c>
      <c r="D143" s="13"/>
      <c r="E143" s="13"/>
      <c r="F143" s="13"/>
    </row>
    <row r="144" spans="1:6" x14ac:dyDescent="0.25">
      <c r="A144" s="5">
        <f t="shared" si="3"/>
        <v>141</v>
      </c>
      <c r="B144" s="11" t="s">
        <v>152</v>
      </c>
      <c r="C144" s="7" t="s">
        <v>14</v>
      </c>
      <c r="D144" s="13"/>
      <c r="E144" s="13"/>
      <c r="F144" s="13"/>
    </row>
    <row r="145" spans="1:6" x14ac:dyDescent="0.25">
      <c r="A145" s="5">
        <f t="shared" si="3"/>
        <v>142</v>
      </c>
      <c r="B145" s="7" t="s">
        <v>153</v>
      </c>
      <c r="C145" s="7" t="s">
        <v>4</v>
      </c>
      <c r="D145" s="13"/>
      <c r="E145" s="13"/>
      <c r="F145" s="13"/>
    </row>
    <row r="146" spans="1:6" x14ac:dyDescent="0.25">
      <c r="A146" s="5">
        <f t="shared" si="3"/>
        <v>143</v>
      </c>
      <c r="B146" s="11" t="s">
        <v>154</v>
      </c>
      <c r="C146" s="7" t="s">
        <v>11</v>
      </c>
      <c r="D146" s="13"/>
      <c r="E146" s="13"/>
      <c r="F146" s="13"/>
    </row>
    <row r="147" spans="1:6" ht="25.5" x14ac:dyDescent="0.25">
      <c r="A147" s="5">
        <f t="shared" si="3"/>
        <v>144</v>
      </c>
      <c r="B147" s="7" t="s">
        <v>155</v>
      </c>
      <c r="C147" s="7" t="s">
        <v>5</v>
      </c>
      <c r="D147" s="13"/>
      <c r="E147" s="13"/>
      <c r="F147" s="13"/>
    </row>
    <row r="148" spans="1:6" x14ac:dyDescent="0.25">
      <c r="A148" s="5">
        <f t="shared" si="3"/>
        <v>145</v>
      </c>
      <c r="B148" s="7" t="s">
        <v>156</v>
      </c>
      <c r="C148" s="7" t="s">
        <v>10</v>
      </c>
      <c r="D148" s="13"/>
      <c r="E148" s="13"/>
      <c r="F148" s="13"/>
    </row>
    <row r="149" spans="1:6" x14ac:dyDescent="0.25">
      <c r="A149" s="5">
        <f t="shared" si="3"/>
        <v>146</v>
      </c>
      <c r="B149" s="7" t="s">
        <v>157</v>
      </c>
      <c r="C149" s="7" t="s">
        <v>13</v>
      </c>
      <c r="D149" s="13"/>
      <c r="E149" s="13"/>
      <c r="F149" s="13"/>
    </row>
    <row r="150" spans="1:6" x14ac:dyDescent="0.25">
      <c r="A150" s="5">
        <f>A149+1</f>
        <v>147</v>
      </c>
      <c r="B150" s="7" t="s">
        <v>158</v>
      </c>
      <c r="C150" s="7" t="s">
        <v>11</v>
      </c>
      <c r="D150" s="13"/>
      <c r="E150" s="13"/>
      <c r="F150" s="13"/>
    </row>
    <row r="151" spans="1:6" x14ac:dyDescent="0.25">
      <c r="A151" s="5">
        <f t="shared" si="3"/>
        <v>148</v>
      </c>
      <c r="B151" s="7" t="s">
        <v>159</v>
      </c>
      <c r="C151" s="7" t="s">
        <v>6</v>
      </c>
      <c r="D151" s="13"/>
      <c r="E151" s="13"/>
      <c r="F151" s="13"/>
    </row>
    <row r="152" spans="1:6" x14ac:dyDescent="0.25">
      <c r="A152" s="5">
        <f t="shared" si="3"/>
        <v>149</v>
      </c>
      <c r="B152" s="7" t="s">
        <v>160</v>
      </c>
      <c r="C152" s="7" t="s">
        <v>8</v>
      </c>
      <c r="D152" s="13"/>
      <c r="E152" s="13"/>
      <c r="F152" s="13"/>
    </row>
    <row r="153" spans="1:6" x14ac:dyDescent="0.25">
      <c r="A153" s="5">
        <f t="shared" si="3"/>
        <v>150</v>
      </c>
      <c r="B153" s="7" t="s">
        <v>161</v>
      </c>
      <c r="C153" s="7" t="s">
        <v>3</v>
      </c>
      <c r="D153" s="13"/>
      <c r="E153" s="13"/>
      <c r="F153" s="13"/>
    </row>
    <row r="154" spans="1:6" x14ac:dyDescent="0.25">
      <c r="A154" s="5">
        <f t="shared" si="3"/>
        <v>151</v>
      </c>
      <c r="B154" s="7" t="s">
        <v>162</v>
      </c>
      <c r="C154" s="7" t="s">
        <v>13</v>
      </c>
      <c r="D154" s="13"/>
      <c r="E154" s="13"/>
      <c r="F154" s="13"/>
    </row>
    <row r="155" spans="1:6" x14ac:dyDescent="0.25">
      <c r="A155" s="5">
        <f t="shared" si="3"/>
        <v>152</v>
      </c>
      <c r="B155" s="7" t="s">
        <v>163</v>
      </c>
      <c r="C155" s="7" t="s">
        <v>13</v>
      </c>
      <c r="D155" s="13"/>
      <c r="E155" s="13"/>
      <c r="F155" s="13"/>
    </row>
    <row r="156" spans="1:6" x14ac:dyDescent="0.25">
      <c r="A156" s="5">
        <f t="shared" si="3"/>
        <v>153</v>
      </c>
      <c r="B156" s="7" t="s">
        <v>164</v>
      </c>
      <c r="C156" s="7" t="s">
        <v>14</v>
      </c>
      <c r="D156" s="13"/>
      <c r="E156" s="13"/>
      <c r="F156" s="13"/>
    </row>
    <row r="157" spans="1:6" x14ac:dyDescent="0.25">
      <c r="A157" s="5">
        <f t="shared" si="3"/>
        <v>154</v>
      </c>
      <c r="B157" s="7" t="s">
        <v>165</v>
      </c>
      <c r="C157" s="7" t="s">
        <v>14</v>
      </c>
      <c r="D157" s="13"/>
      <c r="E157" s="13"/>
      <c r="F157" s="13"/>
    </row>
    <row r="158" spans="1:6" ht="25.5" x14ac:dyDescent="0.25">
      <c r="A158" s="5">
        <f t="shared" si="3"/>
        <v>155</v>
      </c>
      <c r="B158" s="7" t="s">
        <v>166</v>
      </c>
      <c r="C158" s="7" t="s">
        <v>2</v>
      </c>
      <c r="D158" s="13"/>
      <c r="E158" s="13"/>
      <c r="F158" s="13"/>
    </row>
    <row r="159" spans="1:6" ht="25.5" x14ac:dyDescent="0.25">
      <c r="A159" s="5">
        <f t="shared" si="3"/>
        <v>156</v>
      </c>
      <c r="B159" s="11" t="s">
        <v>167</v>
      </c>
      <c r="C159" s="7" t="s">
        <v>5</v>
      </c>
      <c r="D159" s="13"/>
      <c r="E159" s="13"/>
      <c r="F159" s="13"/>
    </row>
    <row r="160" spans="1:6" x14ac:dyDescent="0.25">
      <c r="A160" s="5">
        <f t="shared" si="3"/>
        <v>157</v>
      </c>
      <c r="B160" s="7" t="s">
        <v>168</v>
      </c>
      <c r="C160" s="7" t="s">
        <v>13</v>
      </c>
      <c r="D160" s="13"/>
      <c r="E160" s="13"/>
      <c r="F160" s="13"/>
    </row>
    <row r="161" spans="1:6" x14ac:dyDescent="0.25">
      <c r="A161" s="5">
        <f t="shared" si="3"/>
        <v>158</v>
      </c>
      <c r="B161" s="7" t="s">
        <v>169</v>
      </c>
      <c r="C161" s="7" t="s">
        <v>9</v>
      </c>
      <c r="D161" s="13"/>
      <c r="E161" s="13"/>
      <c r="F161" s="13"/>
    </row>
    <row r="162" spans="1:6" x14ac:dyDescent="0.25">
      <c r="A162" s="5">
        <f t="shared" si="3"/>
        <v>159</v>
      </c>
      <c r="B162" s="7" t="s">
        <v>170</v>
      </c>
      <c r="C162" s="7" t="s">
        <v>4</v>
      </c>
      <c r="D162" s="13"/>
      <c r="E162" s="13"/>
      <c r="F162" s="13"/>
    </row>
    <row r="163" spans="1:6" x14ac:dyDescent="0.25">
      <c r="A163" s="5">
        <f t="shared" si="3"/>
        <v>160</v>
      </c>
      <c r="B163" s="7" t="s">
        <v>171</v>
      </c>
      <c r="C163" s="7" t="s">
        <v>13</v>
      </c>
      <c r="D163" s="13"/>
      <c r="E163" s="13"/>
      <c r="F163" s="13"/>
    </row>
    <row r="164" spans="1:6" ht="25.5" x14ac:dyDescent="0.25">
      <c r="A164" s="5">
        <f t="shared" si="3"/>
        <v>161</v>
      </c>
      <c r="B164" s="7" t="s">
        <v>172</v>
      </c>
      <c r="C164" s="7" t="s">
        <v>2</v>
      </c>
      <c r="D164" s="13"/>
      <c r="E164" s="13"/>
      <c r="F164" s="13"/>
    </row>
    <row r="165" spans="1:6" x14ac:dyDescent="0.25">
      <c r="A165" s="5">
        <f t="shared" si="3"/>
        <v>162</v>
      </c>
      <c r="B165" s="7" t="s">
        <v>173</v>
      </c>
      <c r="C165" s="7" t="s">
        <v>14</v>
      </c>
      <c r="D165" s="13"/>
      <c r="E165" s="13"/>
      <c r="F165" s="13"/>
    </row>
    <row r="166" spans="1:6" ht="25.5" x14ac:dyDescent="0.25">
      <c r="A166" s="5">
        <f t="shared" si="3"/>
        <v>163</v>
      </c>
      <c r="B166" s="7" t="s">
        <v>174</v>
      </c>
      <c r="C166" s="7" t="s">
        <v>12</v>
      </c>
      <c r="D166" s="13"/>
      <c r="E166" s="13"/>
      <c r="F166" s="13"/>
    </row>
    <row r="167" spans="1:6" x14ac:dyDescent="0.25">
      <c r="A167" s="5">
        <f t="shared" si="3"/>
        <v>164</v>
      </c>
      <c r="B167" s="7" t="s">
        <v>175</v>
      </c>
      <c r="C167" s="7" t="s">
        <v>14</v>
      </c>
      <c r="D167" s="13"/>
      <c r="E167" s="13"/>
      <c r="F167" s="13"/>
    </row>
    <row r="168" spans="1:6" ht="25.5" x14ac:dyDescent="0.25">
      <c r="A168" s="5">
        <f t="shared" si="3"/>
        <v>165</v>
      </c>
      <c r="B168" s="7" t="s">
        <v>176</v>
      </c>
      <c r="C168" s="7" t="s">
        <v>12</v>
      </c>
      <c r="D168" s="13"/>
      <c r="E168" s="13"/>
      <c r="F168" s="13"/>
    </row>
    <row r="169" spans="1:6" x14ac:dyDescent="0.25">
      <c r="A169" s="5">
        <f t="shared" si="3"/>
        <v>166</v>
      </c>
      <c r="B169" s="7" t="s">
        <v>177</v>
      </c>
      <c r="C169" s="7" t="s">
        <v>15</v>
      </c>
      <c r="D169" s="13"/>
      <c r="E169" s="13"/>
      <c r="F169" s="13"/>
    </row>
    <row r="170" spans="1:6" x14ac:dyDescent="0.25">
      <c r="A170" s="5">
        <f t="shared" si="3"/>
        <v>167</v>
      </c>
      <c r="B170" s="7" t="s">
        <v>178</v>
      </c>
      <c r="C170" s="7" t="s">
        <v>15</v>
      </c>
      <c r="D170" s="13"/>
      <c r="E170" s="13"/>
      <c r="F170" s="13"/>
    </row>
    <row r="171" spans="1:6" x14ac:dyDescent="0.25">
      <c r="A171" s="5">
        <f t="shared" si="3"/>
        <v>168</v>
      </c>
      <c r="B171" s="7" t="s">
        <v>179</v>
      </c>
      <c r="C171" s="7" t="s">
        <v>11</v>
      </c>
      <c r="D171" s="13"/>
      <c r="E171" s="13"/>
      <c r="F171" s="13"/>
    </row>
    <row r="172" spans="1:6" x14ac:dyDescent="0.25">
      <c r="A172" s="8"/>
      <c r="B172" s="8"/>
      <c r="C172" s="7"/>
      <c r="D172" s="13"/>
      <c r="E172" s="13"/>
      <c r="F172" s="13"/>
    </row>
  </sheetData>
  <sortState ref="B4:B171">
    <sortCondition ref="B4"/>
  </sortState>
  <dataValidations count="1">
    <dataValidation type="list" allowBlank="1" showInputMessage="1" showErrorMessage="1" sqref="C4:C172">
      <formula1>$F$4:$F$17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5" sqref="A5:XFD5"/>
    </sheetView>
  </sheetViews>
  <sheetFormatPr defaultRowHeight="15" x14ac:dyDescent="0.25"/>
  <cols>
    <col min="1" max="1" width="4.7109375" customWidth="1"/>
    <col min="2" max="2" width="35.7109375" customWidth="1"/>
    <col min="3" max="25" width="23.7109375" customWidth="1"/>
  </cols>
  <sheetData>
    <row r="1" spans="1:25" x14ac:dyDescent="0.25">
      <c r="A1" s="72" t="s">
        <v>0</v>
      </c>
      <c r="B1" s="72" t="s">
        <v>186</v>
      </c>
      <c r="C1" s="85" t="s">
        <v>187</v>
      </c>
      <c r="D1" s="88" t="s">
        <v>188</v>
      </c>
      <c r="E1" s="88"/>
      <c r="F1" s="84" t="s">
        <v>189</v>
      </c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</row>
    <row r="2" spans="1:25" x14ac:dyDescent="0.25">
      <c r="A2" s="72"/>
      <c r="B2" s="72"/>
      <c r="C2" s="86"/>
      <c r="D2" s="88"/>
      <c r="E2" s="88"/>
      <c r="F2" s="84">
        <v>1</v>
      </c>
      <c r="G2" s="84"/>
      <c r="H2" s="84">
        <v>2</v>
      </c>
      <c r="I2" s="84"/>
      <c r="J2" s="84">
        <v>3</v>
      </c>
      <c r="K2" s="84"/>
      <c r="L2" s="84">
        <v>4</v>
      </c>
      <c r="M2" s="84"/>
      <c r="N2" s="84">
        <v>5</v>
      </c>
      <c r="O2" s="84"/>
      <c r="P2" s="84">
        <v>6</v>
      </c>
      <c r="Q2" s="84"/>
      <c r="R2" s="84">
        <v>7</v>
      </c>
      <c r="S2" s="84"/>
      <c r="T2" s="84">
        <v>8</v>
      </c>
      <c r="U2" s="84"/>
      <c r="V2" s="84">
        <v>9</v>
      </c>
      <c r="W2" s="84"/>
      <c r="X2" s="84">
        <v>10</v>
      </c>
      <c r="Y2" s="84"/>
    </row>
    <row r="3" spans="1:25" x14ac:dyDescent="0.25">
      <c r="A3" s="72"/>
      <c r="B3" s="72"/>
      <c r="C3" s="87"/>
      <c r="D3" s="4" t="s">
        <v>1</v>
      </c>
      <c r="E3" s="4" t="s">
        <v>181</v>
      </c>
      <c r="F3" s="4" t="s">
        <v>1</v>
      </c>
      <c r="G3" s="4" t="s">
        <v>181</v>
      </c>
      <c r="H3" s="4" t="s">
        <v>1</v>
      </c>
      <c r="I3" s="4" t="s">
        <v>181</v>
      </c>
      <c r="J3" s="4" t="s">
        <v>1</v>
      </c>
      <c r="K3" s="4" t="s">
        <v>181</v>
      </c>
      <c r="L3" s="4" t="s">
        <v>1</v>
      </c>
      <c r="M3" s="4" t="s">
        <v>181</v>
      </c>
      <c r="N3" s="4" t="s">
        <v>1</v>
      </c>
      <c r="O3" s="4" t="s">
        <v>181</v>
      </c>
      <c r="P3" s="4" t="s">
        <v>1</v>
      </c>
      <c r="Q3" s="4" t="s">
        <v>181</v>
      </c>
      <c r="R3" s="4" t="s">
        <v>1</v>
      </c>
      <c r="S3" s="4" t="s">
        <v>181</v>
      </c>
      <c r="T3" s="4" t="s">
        <v>1</v>
      </c>
      <c r="U3" s="4" t="s">
        <v>181</v>
      </c>
      <c r="V3" s="4" t="s">
        <v>1</v>
      </c>
      <c r="W3" s="4" t="s">
        <v>181</v>
      </c>
      <c r="X3" s="4" t="s">
        <v>1</v>
      </c>
      <c r="Y3" s="4" t="s">
        <v>181</v>
      </c>
    </row>
    <row r="4" spans="1:25" ht="30" x14ac:dyDescent="0.25">
      <c r="A4" s="4">
        <v>1</v>
      </c>
      <c r="B4" s="3"/>
      <c r="C4" s="18"/>
      <c r="D4" s="21"/>
      <c r="E4" s="19" t="str">
        <f>_xlfn.IFNA(VLOOKUP(D4,Database!$B$4:$C$172,2,FALSE),"")</f>
        <v/>
      </c>
      <c r="F4" s="21"/>
      <c r="G4" s="3" t="str">
        <f>_xlfn.IFNA(VLOOKUP(F4,Database!$B$4:$C$172,2,FALSE),"")</f>
        <v/>
      </c>
      <c r="H4" s="21"/>
      <c r="I4" s="3" t="str">
        <f>_xlfn.IFNA(VLOOKUP(H4,Database!$B$4:$C$172,2,FALSE),"")</f>
        <v/>
      </c>
      <c r="J4" s="21"/>
      <c r="K4" s="3" t="str">
        <f>_xlfn.IFNA(VLOOKUP(J4,Database!$B$4:$C$172,2,FALSE),"")</f>
        <v/>
      </c>
      <c r="L4" s="21"/>
      <c r="M4" s="3" t="str">
        <f>_xlfn.IFNA(VLOOKUP(L4,Database!$B$4:$C$172,2,FALSE),"")</f>
        <v/>
      </c>
      <c r="N4" s="21"/>
      <c r="O4" s="3" t="str">
        <f>_xlfn.IFNA(VLOOKUP(N4,Database!$B$4:$C$172,2,FALSE),"")</f>
        <v/>
      </c>
      <c r="P4" s="21"/>
      <c r="Q4" s="3" t="str">
        <f>_xlfn.IFNA(VLOOKUP(P4,Database!$B$4:$C$172,2,FALSE),"")</f>
        <v/>
      </c>
      <c r="R4" s="21"/>
      <c r="S4" s="3" t="str">
        <f>_xlfn.IFNA(VLOOKUP(R4,Database!$B$4:$C$172,2,FALSE),"")</f>
        <v/>
      </c>
      <c r="T4" s="21"/>
      <c r="U4" s="3" t="str">
        <f>_xlfn.IFNA(VLOOKUP(T4,Database!$B$4:$C$172,2,FALSE),"")</f>
        <v/>
      </c>
      <c r="V4" s="21"/>
      <c r="W4" s="3" t="str">
        <f>_xlfn.IFNA(VLOOKUP(V4,Database!$B$4:$C$172,2,FALSE),"")</f>
        <v/>
      </c>
      <c r="X4" s="21"/>
      <c r="Y4" s="3" t="str">
        <f>_xlfn.IFNA(VLOOKUP(X4,Database!$B$4:$C$172,2,FALSE),"")</f>
        <v/>
      </c>
    </row>
    <row r="5" spans="1:25" x14ac:dyDescent="0.25">
      <c r="A5" s="4">
        <f>A4+1</f>
        <v>2</v>
      </c>
      <c r="B5" s="2"/>
      <c r="C5" s="20"/>
      <c r="D5" s="22"/>
      <c r="E5" s="3"/>
      <c r="F5" s="22"/>
      <c r="G5" s="3" t="str">
        <f>_xlfn.IFNA(VLOOKUP(F5,Database!$B$4:$C$172,2,FALSE),"")</f>
        <v/>
      </c>
      <c r="H5" s="22"/>
      <c r="I5" s="3" t="str">
        <f>_xlfn.IFNA(VLOOKUP(H5,Database!$B$4:$C$172,2,FALSE),"")</f>
        <v/>
      </c>
      <c r="J5" s="22"/>
      <c r="K5" s="3" t="str">
        <f>_xlfn.IFNA(VLOOKUP(J5,Database!$B$4:$C$172,2,FALSE),"")</f>
        <v/>
      </c>
      <c r="L5" s="22"/>
      <c r="M5" s="3" t="str">
        <f>_xlfn.IFNA(VLOOKUP(L5,Database!$B$4:$C$172,2,FALSE),"")</f>
        <v/>
      </c>
      <c r="N5" s="22"/>
      <c r="O5" s="3" t="str">
        <f>_xlfn.IFNA(VLOOKUP(N5,Database!$B$4:$C$172,2,FALSE),"")</f>
        <v/>
      </c>
      <c r="P5" s="22"/>
      <c r="Q5" s="3" t="str">
        <f>_xlfn.IFNA(VLOOKUP(P5,Database!$B$4:$C$172,2,FALSE),"")</f>
        <v/>
      </c>
      <c r="R5" s="22"/>
      <c r="S5" s="3" t="str">
        <f>_xlfn.IFNA(VLOOKUP(R5,Database!$B$4:$C$172,2,FALSE),"")</f>
        <v/>
      </c>
      <c r="T5" s="22"/>
      <c r="U5" s="3" t="str">
        <f>_xlfn.IFNA(VLOOKUP(T5,Database!$B$4:$C$172,2,FALSE),"")</f>
        <v/>
      </c>
      <c r="V5" s="22"/>
      <c r="W5" s="3" t="str">
        <f>_xlfn.IFNA(VLOOKUP(V5,Database!$B$4:$C$172,2,FALSE),"")</f>
        <v/>
      </c>
      <c r="X5" s="22"/>
      <c r="Y5" s="3" t="str">
        <f>_xlfn.IFNA(VLOOKUP(X5,Database!$B$4:$C$172,2,FALSE),"")</f>
        <v/>
      </c>
    </row>
    <row r="6" spans="1:25" x14ac:dyDescent="0.25">
      <c r="A6" s="4"/>
      <c r="B6" s="2"/>
      <c r="C6" s="20"/>
      <c r="D6" s="23"/>
      <c r="E6" s="2"/>
      <c r="F6" s="23"/>
      <c r="G6" s="3" t="str">
        <f>_xlfn.IFNA(VLOOKUP(F6,Database!$B$4:$C$172,2,FALSE),"")</f>
        <v/>
      </c>
      <c r="H6" s="23"/>
      <c r="I6" s="3" t="str">
        <f>_xlfn.IFNA(VLOOKUP(H6,Database!$B$4:$C$172,2,FALSE),"")</f>
        <v/>
      </c>
      <c r="J6" s="2"/>
      <c r="K6" s="3" t="str">
        <f>_xlfn.IFNA(VLOOKUP(J6,Database!$B$4:$C$172,2,FALSE),"")</f>
        <v/>
      </c>
      <c r="L6" s="2"/>
      <c r="M6" s="3" t="str">
        <f>_xlfn.IFNA(VLOOKUP(L6,Database!$B$4:$C$172,2,FALSE),"")</f>
        <v/>
      </c>
      <c r="N6" s="2"/>
      <c r="O6" s="3" t="str">
        <f>_xlfn.IFNA(VLOOKUP(N6,Database!$B$4:$C$172,2,FALSE),"")</f>
        <v/>
      </c>
      <c r="P6" s="2"/>
      <c r="Q6" s="3" t="str">
        <f>_xlfn.IFNA(VLOOKUP(P6,Database!$B$4:$C$172,2,FALSE),"")</f>
        <v/>
      </c>
      <c r="R6" s="2"/>
      <c r="S6" s="3" t="str">
        <f>_xlfn.IFNA(VLOOKUP(R6,Database!$B$4:$C$172,2,FALSE),"")</f>
        <v/>
      </c>
      <c r="T6" s="2"/>
      <c r="U6" s="3" t="str">
        <f>_xlfn.IFNA(VLOOKUP(T6,Database!$B$4:$C$172,2,FALSE),"")</f>
        <v/>
      </c>
      <c r="V6" s="2"/>
      <c r="W6" s="3" t="str">
        <f>_xlfn.IFNA(VLOOKUP(V6,Database!$B$4:$C$172,2,FALSE),"")</f>
        <v/>
      </c>
      <c r="X6" s="2"/>
      <c r="Y6" s="3" t="str">
        <f>_xlfn.IFNA(VLOOKUP(X6,Database!$B$4:$C$172,2,FALSE),"")</f>
        <v/>
      </c>
    </row>
    <row r="7" spans="1:25" x14ac:dyDescent="0.25">
      <c r="A7" s="14"/>
      <c r="B7" s="14"/>
      <c r="C7" s="16">
        <f>SUM(C4:C6)</f>
        <v>0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</sheetData>
  <mergeCells count="15">
    <mergeCell ref="B1:B3"/>
    <mergeCell ref="A1:A3"/>
    <mergeCell ref="C1:C3"/>
    <mergeCell ref="D1:E2"/>
    <mergeCell ref="F2:G2"/>
    <mergeCell ref="T2:U2"/>
    <mergeCell ref="V2:W2"/>
    <mergeCell ref="X2:Y2"/>
    <mergeCell ref="F1:Y1"/>
    <mergeCell ref="H2:I2"/>
    <mergeCell ref="J2:K2"/>
    <mergeCell ref="L2:M2"/>
    <mergeCell ref="N2:O2"/>
    <mergeCell ref="P2:Q2"/>
    <mergeCell ref="R2:S2"/>
  </mergeCells>
  <dataValidations count="1">
    <dataValidation allowBlank="1" showErrorMessage="1" sqref="E5 G4:G6 I4:I6 K4:K6 M4:M6 O4:O6 Q4:Q6 S4:S6 U4:U6 W4:W6 Y4:Y6 E6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Database!$B$4:$B$172</xm:f>
          </x14:formula1>
          <xm:sqref>D4:D6 X4:X6 F4:F6 H4:H6 J4:J6 L4:L6 N4:N6 P4:P6 T4:T6 V4:V6</xm:sqref>
        </x14:dataValidation>
        <x14:dataValidation type="list" allowBlank="1" showErrorMessage="1">
          <x14:formula1>
            <xm:f>Database!B$4:B$172</xm:f>
          </x14:formula1>
          <xm:sqref>R4:R6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6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3" sqref="E3"/>
    </sheetView>
  </sheetViews>
  <sheetFormatPr defaultRowHeight="15" x14ac:dyDescent="0.25"/>
  <cols>
    <col min="1" max="1" width="4.7109375" customWidth="1"/>
    <col min="2" max="2" width="35.7109375" customWidth="1"/>
    <col min="3" max="30" width="6.7109375" style="26" customWidth="1"/>
  </cols>
  <sheetData>
    <row r="1" spans="1:30" x14ac:dyDescent="0.25">
      <c r="A1" s="72" t="s">
        <v>0</v>
      </c>
      <c r="B1" s="72" t="s">
        <v>186</v>
      </c>
      <c r="C1" s="88" t="s">
        <v>188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 t="s">
        <v>189</v>
      </c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</row>
    <row r="2" spans="1:30" x14ac:dyDescent="0.25">
      <c r="A2" s="72"/>
      <c r="B2" s="72"/>
      <c r="C2" s="54">
        <v>1</v>
      </c>
      <c r="D2" s="54">
        <f>C2+1</f>
        <v>2</v>
      </c>
      <c r="E2" s="54">
        <f t="shared" ref="E2:O2" si="0">D2+1</f>
        <v>3</v>
      </c>
      <c r="F2" s="54">
        <f t="shared" si="0"/>
        <v>4</v>
      </c>
      <c r="G2" s="54">
        <f t="shared" si="0"/>
        <v>5</v>
      </c>
      <c r="H2" s="54">
        <f t="shared" si="0"/>
        <v>6</v>
      </c>
      <c r="I2" s="54">
        <f t="shared" si="0"/>
        <v>7</v>
      </c>
      <c r="J2" s="54">
        <f t="shared" si="0"/>
        <v>8</v>
      </c>
      <c r="K2" s="54">
        <f t="shared" si="0"/>
        <v>9</v>
      </c>
      <c r="L2" s="54">
        <f t="shared" si="0"/>
        <v>10</v>
      </c>
      <c r="M2" s="54">
        <f t="shared" si="0"/>
        <v>11</v>
      </c>
      <c r="N2" s="54">
        <f t="shared" si="0"/>
        <v>12</v>
      </c>
      <c r="O2" s="54">
        <f t="shared" si="0"/>
        <v>13</v>
      </c>
      <c r="P2" s="54">
        <f>O2+1</f>
        <v>14</v>
      </c>
      <c r="Q2" s="54">
        <v>1</v>
      </c>
      <c r="R2" s="54">
        <f>Q2+1</f>
        <v>2</v>
      </c>
      <c r="S2" s="54">
        <f t="shared" ref="S2:AC2" si="1">R2+1</f>
        <v>3</v>
      </c>
      <c r="T2" s="54">
        <f t="shared" si="1"/>
        <v>4</v>
      </c>
      <c r="U2" s="54">
        <f t="shared" si="1"/>
        <v>5</v>
      </c>
      <c r="V2" s="54">
        <f t="shared" si="1"/>
        <v>6</v>
      </c>
      <c r="W2" s="54">
        <f t="shared" si="1"/>
        <v>7</v>
      </c>
      <c r="X2" s="54">
        <f t="shared" si="1"/>
        <v>8</v>
      </c>
      <c r="Y2" s="54">
        <f t="shared" si="1"/>
        <v>9</v>
      </c>
      <c r="Z2" s="54">
        <f t="shared" si="1"/>
        <v>10</v>
      </c>
      <c r="AA2" s="54">
        <f t="shared" si="1"/>
        <v>11</v>
      </c>
      <c r="AB2" s="54">
        <f t="shared" si="1"/>
        <v>12</v>
      </c>
      <c r="AC2" s="54">
        <f t="shared" si="1"/>
        <v>13</v>
      </c>
      <c r="AD2" s="54">
        <f>AC2+1</f>
        <v>14</v>
      </c>
    </row>
    <row r="3" spans="1:30" ht="60" x14ac:dyDescent="0.25">
      <c r="A3" s="53">
        <v>1</v>
      </c>
      <c r="B3" s="3">
        <f>Mandiri!B4</f>
        <v>0</v>
      </c>
      <c r="C3" s="54">
        <f>COUNTIF(Mandiri!E4,Database!$F$4)</f>
        <v>0</v>
      </c>
      <c r="D3" s="54">
        <f>COUNTIF(Mandiri!E4,Database!$F$5)</f>
        <v>0</v>
      </c>
      <c r="E3" s="54">
        <f>COUNTIF(Mandiri!E4,Database!$F$6)</f>
        <v>0</v>
      </c>
      <c r="F3" s="54">
        <f>COUNTIF(Mandiri!E4,Database!$F$7)</f>
        <v>0</v>
      </c>
      <c r="G3" s="54">
        <f>COUNTIF(Mandiri!E4,Database!$F$8)</f>
        <v>0</v>
      </c>
      <c r="H3" s="54">
        <f>COUNTIF(Mandiri!E4,Database!$F$9)</f>
        <v>0</v>
      </c>
      <c r="I3" s="54">
        <f>COUNTIF(Mandiri!E4,Database!$F$10)</f>
        <v>0</v>
      </c>
      <c r="J3" s="54">
        <f>COUNTIF(Mandiri!E4,Database!$F$11)</f>
        <v>0</v>
      </c>
      <c r="K3" s="54">
        <f>COUNTIF(Mandiri!E4,Database!$F$12)</f>
        <v>0</v>
      </c>
      <c r="L3" s="54">
        <f>COUNTIF(Mandiri!E4,Database!$F$13)</f>
        <v>0</v>
      </c>
      <c r="M3" s="54">
        <f>COUNTIF(Mandiri!E4,Database!$F$14)</f>
        <v>0</v>
      </c>
      <c r="N3" s="54">
        <f>COUNTIF(Mandiri!E4,Database!$F$15)</f>
        <v>0</v>
      </c>
      <c r="O3" s="54">
        <f>COUNTIF(Mandiri!E4,Database!$F$16)</f>
        <v>0</v>
      </c>
      <c r="P3" s="54">
        <f>COUNTIF(Mandiri!E4,Database!$F$17)</f>
        <v>0</v>
      </c>
      <c r="Q3" s="54">
        <f>IF(C3=1,0,IF(COUNTIF(Mandiri!F4:Y4,Database!$F$4)&gt;=1,1,0))</f>
        <v>0</v>
      </c>
      <c r="R3" s="54">
        <f>IF(D3=1,0,IF(COUNTIF(Mandiri!F4:Y4,Database!$F$5)&gt;=1,1,0))</f>
        <v>0</v>
      </c>
      <c r="S3" s="54">
        <f>IF(E3=1,0,IF(COUNTIF(Mandiri!F4:Y4,Database!$F$6)&gt;=1,1,0))</f>
        <v>0</v>
      </c>
      <c r="T3" s="54">
        <f>IF(F3=1,0,IF(COUNTIF(Mandiri!F4:Y4,Database!$F$7)&gt;=1,1,0))</f>
        <v>0</v>
      </c>
      <c r="U3" s="54">
        <f>IF(G3=1,0,IF(COUNTIF(Mandiri!F4:Y4,Database!$F$8)&gt;=1,1,0))</f>
        <v>0</v>
      </c>
      <c r="V3" s="54">
        <f>IF(H3=1,0,IF(COUNTIF(Mandiri!F4:Y4,Database!$F$9)&gt;=1,1,0))</f>
        <v>0</v>
      </c>
      <c r="W3" s="54">
        <f>IF(I3=1,0,IF(COUNTIF(Mandiri!F4:Y4,Database!$F$10)&gt;=1,1,0))</f>
        <v>0</v>
      </c>
      <c r="X3" s="54">
        <f>IF(J3=1,0,IF(COUNTIF(Mandiri!F4:Y4,Database!$F$11)&gt;=1,1,0))</f>
        <v>0</v>
      </c>
      <c r="Y3" s="54">
        <f>IF(K3=1,0,IF(COUNTIF(Mandiri!F4:Y4,Database!$F$12)&gt;=1,1,0))</f>
        <v>0</v>
      </c>
      <c r="Z3" s="54">
        <f>IF(L3=1,0,IF(COUNTIF(Mandiri!F4:Y4,Database!$F$13)&gt;=1,1,0))</f>
        <v>0</v>
      </c>
      <c r="AA3" s="54">
        <f>IF(M3=1,0,IF(COUNTIF(Mandiri!F4:Y4,Database!$F$14)&gt;=1,1,0))</f>
        <v>0</v>
      </c>
      <c r="AB3" s="54">
        <f>IF(N3=1,0,IF(COUNTIF(Mandiri!F4:Y4,Database!$F$15)&gt;=1,1,0))</f>
        <v>0</v>
      </c>
      <c r="AC3" s="54">
        <f>IF(O3=1,0,IF(COUNTIF(Mandiri!F4:Y4,Database!$F$16)&gt;=1,1,0))</f>
        <v>0</v>
      </c>
      <c r="AD3" s="54">
        <f>IF(P3=1,0,IF(COUNTIF(Mandiri!F4:Y4,Database!$F$17)&gt;=1,1,0))</f>
        <v>0</v>
      </c>
    </row>
    <row r="4" spans="1:30" x14ac:dyDescent="0.25">
      <c r="A4" s="53">
        <f>A3+1</f>
        <v>2</v>
      </c>
      <c r="B4" s="2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</row>
    <row r="5" spans="1:30" x14ac:dyDescent="0.25">
      <c r="A5" s="53"/>
      <c r="B5" s="2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</row>
    <row r="6" spans="1:30" x14ac:dyDescent="0.25">
      <c r="C6" s="54">
        <f>SUM(C3:C5)</f>
        <v>0</v>
      </c>
      <c r="D6" s="54">
        <f t="shared" ref="D6:AD6" si="2">SUM(D3:D5)</f>
        <v>0</v>
      </c>
      <c r="E6" s="54">
        <f t="shared" si="2"/>
        <v>0</v>
      </c>
      <c r="F6" s="54">
        <f t="shared" si="2"/>
        <v>0</v>
      </c>
      <c r="G6" s="54">
        <f t="shared" si="2"/>
        <v>0</v>
      </c>
      <c r="H6" s="54">
        <f t="shared" si="2"/>
        <v>0</v>
      </c>
      <c r="I6" s="54">
        <f t="shared" si="2"/>
        <v>0</v>
      </c>
      <c r="J6" s="54">
        <f t="shared" si="2"/>
        <v>0</v>
      </c>
      <c r="K6" s="54">
        <f t="shared" si="2"/>
        <v>0</v>
      </c>
      <c r="L6" s="54">
        <f t="shared" si="2"/>
        <v>0</v>
      </c>
      <c r="M6" s="54">
        <f t="shared" si="2"/>
        <v>0</v>
      </c>
      <c r="N6" s="54">
        <f t="shared" si="2"/>
        <v>0</v>
      </c>
      <c r="O6" s="54">
        <f t="shared" si="2"/>
        <v>0</v>
      </c>
      <c r="P6" s="54">
        <f t="shared" si="2"/>
        <v>0</v>
      </c>
      <c r="Q6" s="54">
        <f t="shared" si="2"/>
        <v>0</v>
      </c>
      <c r="R6" s="54">
        <f t="shared" si="2"/>
        <v>0</v>
      </c>
      <c r="S6" s="54">
        <f t="shared" si="2"/>
        <v>0</v>
      </c>
      <c r="T6" s="54">
        <f t="shared" si="2"/>
        <v>0</v>
      </c>
      <c r="U6" s="54">
        <f t="shared" si="2"/>
        <v>0</v>
      </c>
      <c r="V6" s="54">
        <f t="shared" si="2"/>
        <v>0</v>
      </c>
      <c r="W6" s="54">
        <f t="shared" si="2"/>
        <v>0</v>
      </c>
      <c r="X6" s="54">
        <f t="shared" si="2"/>
        <v>0</v>
      </c>
      <c r="Y6" s="54">
        <f t="shared" si="2"/>
        <v>0</v>
      </c>
      <c r="Z6" s="54">
        <f t="shared" si="2"/>
        <v>0</v>
      </c>
      <c r="AA6" s="54">
        <f t="shared" si="2"/>
        <v>0</v>
      </c>
      <c r="AB6" s="54">
        <f t="shared" si="2"/>
        <v>0</v>
      </c>
      <c r="AC6" s="54">
        <f t="shared" si="2"/>
        <v>0</v>
      </c>
      <c r="AD6" s="54">
        <f t="shared" si="2"/>
        <v>0</v>
      </c>
    </row>
  </sheetData>
  <mergeCells count="4">
    <mergeCell ref="A1:A2"/>
    <mergeCell ref="B1:B2"/>
    <mergeCell ref="C1:P1"/>
    <mergeCell ref="Q1:A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6"/>
  <sheetViews>
    <sheetView workbookViewId="0">
      <pane xSplit="2" ySplit="2" topLeftCell="I3" activePane="bottomRight" state="frozen"/>
      <selection pane="topRight" activeCell="C1" sqref="C1"/>
      <selection pane="bottomLeft" activeCell="A3" sqref="A3"/>
      <selection pane="bottomRight" activeCell="J19" sqref="J19"/>
    </sheetView>
  </sheetViews>
  <sheetFormatPr defaultRowHeight="15" x14ac:dyDescent="0.25"/>
  <cols>
    <col min="1" max="1" width="4.7109375" customWidth="1"/>
    <col min="2" max="2" width="35.7109375" customWidth="1"/>
    <col min="3" max="30" width="6.7109375" style="26" customWidth="1"/>
  </cols>
  <sheetData>
    <row r="1" spans="1:30" x14ac:dyDescent="0.25">
      <c r="A1" s="72" t="s">
        <v>0</v>
      </c>
      <c r="B1" s="72" t="s">
        <v>186</v>
      </c>
      <c r="C1" s="88" t="s">
        <v>188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 t="s">
        <v>189</v>
      </c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</row>
    <row r="2" spans="1:30" x14ac:dyDescent="0.25">
      <c r="A2" s="72"/>
      <c r="B2" s="72"/>
      <c r="C2" s="17">
        <v>1</v>
      </c>
      <c r="D2" s="17">
        <f>C2+1</f>
        <v>2</v>
      </c>
      <c r="E2" s="17">
        <f t="shared" ref="E2:O2" si="0">D2+1</f>
        <v>3</v>
      </c>
      <c r="F2" s="17">
        <f t="shared" si="0"/>
        <v>4</v>
      </c>
      <c r="G2" s="17">
        <f t="shared" si="0"/>
        <v>5</v>
      </c>
      <c r="H2" s="17">
        <f t="shared" si="0"/>
        <v>6</v>
      </c>
      <c r="I2" s="17">
        <f t="shared" si="0"/>
        <v>7</v>
      </c>
      <c r="J2" s="17">
        <f t="shared" si="0"/>
        <v>8</v>
      </c>
      <c r="K2" s="17">
        <f t="shared" si="0"/>
        <v>9</v>
      </c>
      <c r="L2" s="17">
        <f t="shared" si="0"/>
        <v>10</v>
      </c>
      <c r="M2" s="17">
        <f t="shared" si="0"/>
        <v>11</v>
      </c>
      <c r="N2" s="17">
        <f t="shared" si="0"/>
        <v>12</v>
      </c>
      <c r="O2" s="17">
        <f t="shared" si="0"/>
        <v>13</v>
      </c>
      <c r="P2" s="17">
        <f>O2+1</f>
        <v>14</v>
      </c>
      <c r="Q2" s="17">
        <v>1</v>
      </c>
      <c r="R2" s="17">
        <f>Q2+1</f>
        <v>2</v>
      </c>
      <c r="S2" s="17">
        <f t="shared" ref="S2:AC2" si="1">R2+1</f>
        <v>3</v>
      </c>
      <c r="T2" s="17">
        <f t="shared" si="1"/>
        <v>4</v>
      </c>
      <c r="U2" s="17">
        <f t="shared" si="1"/>
        <v>5</v>
      </c>
      <c r="V2" s="17">
        <f t="shared" si="1"/>
        <v>6</v>
      </c>
      <c r="W2" s="17">
        <f t="shared" si="1"/>
        <v>7</v>
      </c>
      <c r="X2" s="17">
        <f t="shared" si="1"/>
        <v>8</v>
      </c>
      <c r="Y2" s="17">
        <f t="shared" si="1"/>
        <v>9</v>
      </c>
      <c r="Z2" s="17">
        <f t="shared" si="1"/>
        <v>10</v>
      </c>
      <c r="AA2" s="17">
        <f t="shared" si="1"/>
        <v>11</v>
      </c>
      <c r="AB2" s="17">
        <f t="shared" si="1"/>
        <v>12</v>
      </c>
      <c r="AC2" s="17">
        <f t="shared" si="1"/>
        <v>13</v>
      </c>
      <c r="AD2" s="17">
        <f>AC2+1</f>
        <v>14</v>
      </c>
    </row>
    <row r="3" spans="1:30" ht="60" x14ac:dyDescent="0.25">
      <c r="A3" s="15">
        <v>1</v>
      </c>
      <c r="B3" s="3">
        <f>Mandiri!B4</f>
        <v>0</v>
      </c>
      <c r="C3" s="17">
        <f>COUNTIF(Mandiri!E4,Database!$F$4)</f>
        <v>0</v>
      </c>
      <c r="D3" s="17">
        <f>COUNTIF(Mandiri!E4,Database!$F$5)</f>
        <v>0</v>
      </c>
      <c r="E3" s="17">
        <f>COUNTIF(Mandiri!E4,Database!$F$6)</f>
        <v>0</v>
      </c>
      <c r="F3" s="17">
        <f>COUNTIF(Mandiri!E4,Database!$F$7)</f>
        <v>0</v>
      </c>
      <c r="G3" s="17">
        <f>COUNTIF(Mandiri!E4,Database!$F$8)</f>
        <v>0</v>
      </c>
      <c r="H3" s="17">
        <f>COUNTIF(Mandiri!E4,Database!$F$9)</f>
        <v>0</v>
      </c>
      <c r="I3" s="17">
        <f>COUNTIF(Mandiri!E4,Database!$F$10)</f>
        <v>0</v>
      </c>
      <c r="J3" s="17">
        <f>COUNTIF(Mandiri!E4,Database!$F$11)</f>
        <v>0</v>
      </c>
      <c r="K3" s="17">
        <f>COUNTIF(Mandiri!E4,Database!$F$12)</f>
        <v>0</v>
      </c>
      <c r="L3" s="17">
        <f>COUNTIF(Mandiri!E4,Database!$F$13)</f>
        <v>0</v>
      </c>
      <c r="M3" s="17">
        <f>COUNTIF(Mandiri!E4,Database!$F$14)</f>
        <v>0</v>
      </c>
      <c r="N3" s="17">
        <f>COUNTIF(Mandiri!E4,Database!$F$15)</f>
        <v>0</v>
      </c>
      <c r="O3" s="17">
        <f>COUNTIF(Mandiri!E4,Database!$F$16)</f>
        <v>0</v>
      </c>
      <c r="P3" s="17">
        <f>COUNTIF(Mandiri!E4,Database!$F$17)</f>
        <v>0</v>
      </c>
      <c r="Q3" s="17">
        <f>COUNTIF(Mandiri!F4:Y4,Database!$F$4)</f>
        <v>0</v>
      </c>
      <c r="R3" s="17">
        <f>COUNTIF(Mandiri!F4:Y4,Database!$F$5)</f>
        <v>0</v>
      </c>
      <c r="S3" s="17">
        <f>COUNTIF(Mandiri!F4:Y4,Database!$F$6)</f>
        <v>0</v>
      </c>
      <c r="T3" s="17">
        <f>COUNTIF(Mandiri!F4:Y4,Database!$F$7)</f>
        <v>0</v>
      </c>
      <c r="U3" s="17">
        <f>COUNTIF(Mandiri!F4:Y4,Database!$F$8)</f>
        <v>0</v>
      </c>
      <c r="V3" s="17">
        <f>COUNTIF(Mandiri!F4:Y4,Database!$F$9)</f>
        <v>0</v>
      </c>
      <c r="W3" s="17">
        <f>COUNTIF(Mandiri!F4:Y4,Database!$F$10)</f>
        <v>0</v>
      </c>
      <c r="X3" s="17">
        <f>COUNTIF(Mandiri!F4:Y4,Database!$F$11)</f>
        <v>0</v>
      </c>
      <c r="Y3" s="17">
        <f>COUNTIF(Mandiri!F4:Y4,Database!$F$12)</f>
        <v>0</v>
      </c>
      <c r="Z3" s="17">
        <f>COUNTIF(Mandiri!F4:Y4,Database!$F$13)</f>
        <v>0</v>
      </c>
      <c r="AA3" s="17">
        <f>COUNTIF(Mandiri!F4:Y4,Database!$F$14)</f>
        <v>0</v>
      </c>
      <c r="AB3" s="17">
        <f>COUNTIF(Mandiri!F4:Y4,Database!$F$15)</f>
        <v>0</v>
      </c>
      <c r="AC3" s="17">
        <f>COUNTIF(Mandiri!F4:Y4,Database!$F$16)</f>
        <v>0</v>
      </c>
      <c r="AD3" s="17">
        <f>COUNTIF(Mandiri!F4:Y4,Database!$F$17)</f>
        <v>0</v>
      </c>
    </row>
    <row r="4" spans="1:30" x14ac:dyDescent="0.25">
      <c r="A4" s="15">
        <f>A3+1</f>
        <v>2</v>
      </c>
      <c r="B4" s="2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30" x14ac:dyDescent="0.25">
      <c r="A5" s="15"/>
      <c r="B5" s="2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1:30" x14ac:dyDescent="0.25">
      <c r="C6" s="43">
        <f>SUM(C3:C5)</f>
        <v>0</v>
      </c>
      <c r="D6" s="43">
        <f t="shared" ref="D6:AD6" si="2">SUM(D3:D5)</f>
        <v>0</v>
      </c>
      <c r="E6" s="43">
        <f t="shared" si="2"/>
        <v>0</v>
      </c>
      <c r="F6" s="43">
        <f t="shared" si="2"/>
        <v>0</v>
      </c>
      <c r="G6" s="43">
        <f t="shared" si="2"/>
        <v>0</v>
      </c>
      <c r="H6" s="43">
        <f t="shared" si="2"/>
        <v>0</v>
      </c>
      <c r="I6" s="43">
        <f t="shared" si="2"/>
        <v>0</v>
      </c>
      <c r="J6" s="43">
        <f t="shared" si="2"/>
        <v>0</v>
      </c>
      <c r="K6" s="43">
        <f t="shared" si="2"/>
        <v>0</v>
      </c>
      <c r="L6" s="43">
        <f t="shared" si="2"/>
        <v>0</v>
      </c>
      <c r="M6" s="43">
        <f t="shared" si="2"/>
        <v>0</v>
      </c>
      <c r="N6" s="43">
        <f t="shared" si="2"/>
        <v>0</v>
      </c>
      <c r="O6" s="43">
        <f t="shared" si="2"/>
        <v>0</v>
      </c>
      <c r="P6" s="43">
        <f t="shared" si="2"/>
        <v>0</v>
      </c>
      <c r="Q6" s="43">
        <f t="shared" si="2"/>
        <v>0</v>
      </c>
      <c r="R6" s="43">
        <f t="shared" si="2"/>
        <v>0</v>
      </c>
      <c r="S6" s="43">
        <f t="shared" si="2"/>
        <v>0</v>
      </c>
      <c r="T6" s="43">
        <f t="shared" si="2"/>
        <v>0</v>
      </c>
      <c r="U6" s="43">
        <f t="shared" si="2"/>
        <v>0</v>
      </c>
      <c r="V6" s="43">
        <f t="shared" si="2"/>
        <v>0</v>
      </c>
      <c r="W6" s="43">
        <f t="shared" si="2"/>
        <v>0</v>
      </c>
      <c r="X6" s="43">
        <f t="shared" si="2"/>
        <v>0</v>
      </c>
      <c r="Y6" s="43">
        <f t="shared" si="2"/>
        <v>0</v>
      </c>
      <c r="Z6" s="43">
        <f t="shared" si="2"/>
        <v>0</v>
      </c>
      <c r="AA6" s="43">
        <f t="shared" si="2"/>
        <v>0</v>
      </c>
      <c r="AB6" s="43">
        <f t="shared" si="2"/>
        <v>0</v>
      </c>
      <c r="AC6" s="43">
        <f t="shared" si="2"/>
        <v>0</v>
      </c>
      <c r="AD6" s="43">
        <f t="shared" si="2"/>
        <v>0</v>
      </c>
    </row>
  </sheetData>
  <mergeCells count="4">
    <mergeCell ref="A1:A2"/>
    <mergeCell ref="B1:B2"/>
    <mergeCell ref="C1:P1"/>
    <mergeCell ref="Q1:A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E10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B7" sqref="B7"/>
    </sheetView>
  </sheetViews>
  <sheetFormatPr defaultRowHeight="15" x14ac:dyDescent="0.25"/>
  <cols>
    <col min="1" max="1" width="4.7109375" customWidth="1"/>
    <col min="2" max="2" width="35.7109375" customWidth="1"/>
    <col min="3" max="3" width="18.7109375" customWidth="1"/>
    <col min="4" max="31" width="18.7109375" style="26" customWidth="1"/>
  </cols>
  <sheetData>
    <row r="1" spans="1:31" x14ac:dyDescent="0.25">
      <c r="B1" t="s">
        <v>190</v>
      </c>
    </row>
    <row r="2" spans="1:31" x14ac:dyDescent="0.25">
      <c r="B2" t="s">
        <v>188</v>
      </c>
      <c r="C2" s="30">
        <v>0.6</v>
      </c>
    </row>
    <row r="3" spans="1:31" x14ac:dyDescent="0.25">
      <c r="B3" t="s">
        <v>189</v>
      </c>
      <c r="C3" s="30">
        <f>1-C2</f>
        <v>0.4</v>
      </c>
    </row>
    <row r="5" spans="1:31" x14ac:dyDescent="0.25">
      <c r="A5" s="72" t="s">
        <v>0</v>
      </c>
      <c r="B5" s="72" t="s">
        <v>186</v>
      </c>
      <c r="C5" s="85" t="s">
        <v>192</v>
      </c>
      <c r="D5" s="88" t="s">
        <v>188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 t="s">
        <v>189</v>
      </c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</row>
    <row r="6" spans="1:31" x14ac:dyDescent="0.25">
      <c r="A6" s="72"/>
      <c r="B6" s="72"/>
      <c r="C6" s="87"/>
      <c r="D6" s="17">
        <v>1</v>
      </c>
      <c r="E6" s="17">
        <f>D6+1</f>
        <v>2</v>
      </c>
      <c r="F6" s="17">
        <f t="shared" ref="F6:P6" si="0">E6+1</f>
        <v>3</v>
      </c>
      <c r="G6" s="17">
        <f t="shared" si="0"/>
        <v>4</v>
      </c>
      <c r="H6" s="17">
        <f t="shared" si="0"/>
        <v>5</v>
      </c>
      <c r="I6" s="17">
        <f t="shared" si="0"/>
        <v>6</v>
      </c>
      <c r="J6" s="17">
        <f t="shared" si="0"/>
        <v>7</v>
      </c>
      <c r="K6" s="17">
        <f t="shared" si="0"/>
        <v>8</v>
      </c>
      <c r="L6" s="17">
        <f t="shared" si="0"/>
        <v>9</v>
      </c>
      <c r="M6" s="17">
        <f t="shared" si="0"/>
        <v>10</v>
      </c>
      <c r="N6" s="17">
        <f t="shared" si="0"/>
        <v>11</v>
      </c>
      <c r="O6" s="17">
        <f t="shared" si="0"/>
        <v>12</v>
      </c>
      <c r="P6" s="17">
        <f t="shared" si="0"/>
        <v>13</v>
      </c>
      <c r="Q6" s="17">
        <f>P6+1</f>
        <v>14</v>
      </c>
      <c r="R6" s="17">
        <v>1</v>
      </c>
      <c r="S6" s="17">
        <f>R6+1</f>
        <v>2</v>
      </c>
      <c r="T6" s="17">
        <f t="shared" ref="T6:AD6" si="1">S6+1</f>
        <v>3</v>
      </c>
      <c r="U6" s="17">
        <f t="shared" si="1"/>
        <v>4</v>
      </c>
      <c r="V6" s="17">
        <f t="shared" si="1"/>
        <v>5</v>
      </c>
      <c r="W6" s="17">
        <f t="shared" si="1"/>
        <v>6</v>
      </c>
      <c r="X6" s="17">
        <f t="shared" si="1"/>
        <v>7</v>
      </c>
      <c r="Y6" s="17">
        <f t="shared" si="1"/>
        <v>8</v>
      </c>
      <c r="Z6" s="17">
        <f t="shared" si="1"/>
        <v>9</v>
      </c>
      <c r="AA6" s="17">
        <f t="shared" si="1"/>
        <v>10</v>
      </c>
      <c r="AB6" s="17">
        <f t="shared" si="1"/>
        <v>11</v>
      </c>
      <c r="AC6" s="17">
        <f t="shared" si="1"/>
        <v>12</v>
      </c>
      <c r="AD6" s="17">
        <f t="shared" si="1"/>
        <v>13</v>
      </c>
      <c r="AE6" s="17">
        <f>AD6+1</f>
        <v>14</v>
      </c>
    </row>
    <row r="7" spans="1:31" ht="60" x14ac:dyDescent="0.25">
      <c r="A7" s="15">
        <v>1</v>
      </c>
      <c r="B7" s="3">
        <f>Mandiri!B4</f>
        <v>0</v>
      </c>
      <c r="C7" s="32" t="str">
        <f>IF(SUM(D7:AE7)=Mandiri!C4,"Oke","Ada Kesalahan")</f>
        <v>Oke</v>
      </c>
      <c r="D7" s="31">
        <f>IF(AND('Sub Jumlah Dana Mandiri'!C3=1,SUM('Sub Jumlah Dana Mandiri'!Q3:AE3)&gt;0),Mandiri!C4*$C$2,IF(AND('Sub Jumlah Dana Mandiri'!C3=1,'Sub Jumlah Dana Mandiri'!Q3=0),Mandiri!C4,0))</f>
        <v>0</v>
      </c>
      <c r="E7" s="31">
        <f>IF(AND('Sub Jumlah Dana Mandiri'!D3=1,SUM('Sub Jumlah Dana Mandiri'!Q3:AE3)&gt;0),Mandiri!C4*$C$2,IF(AND('Sub Jumlah Dana Mandiri'!D3=1,'Sub Jumlah Dana Mandiri'!R3=0),Mandiri!C4,0))</f>
        <v>0</v>
      </c>
      <c r="F7" s="31">
        <f>IF(AND('Sub Jumlah Dana Mandiri'!E3=1,SUM('Sub Jumlah Dana Mandiri'!Q3:AE3)&gt;0),Mandiri!C4*$C$2,IF(AND('Sub Jumlah Dana Mandiri'!E3=1,'Sub Jumlah Dana Mandiri'!S3=0),Mandiri!C4,0))</f>
        <v>0</v>
      </c>
      <c r="G7" s="31">
        <f>IF(AND('Sub Jumlah Dana Mandiri'!F3=1,SUM('Sub Jumlah Dana Mandiri'!Q3:AE3)&gt;0),Mandiri!C4*$C$2,IF(AND('Sub Jumlah Dana Mandiri'!F3=1,'Sub Jumlah Dana Mandiri'!T3=0),Mandiri!C4,0))</f>
        <v>0</v>
      </c>
      <c r="H7" s="31">
        <f>IF(AND('Sub Jumlah Dana Mandiri'!G3=1,SUM('Sub Jumlah Dana Mandiri'!Q3:AE3)&gt;0),Mandiri!C4*$C$2,IF(AND('Sub Jumlah Dana Mandiri'!G3=1,'Sub Jumlah Dana Mandiri'!U3=0),Mandiri!C4,0))</f>
        <v>0</v>
      </c>
      <c r="I7" s="31">
        <f>IF(AND('Sub Jumlah Dana Mandiri'!H3=1,SUM('Sub Jumlah Dana Mandiri'!Q3:AE3)&gt;0),Mandiri!C4*$C$2,IF(AND('Sub Jumlah Dana Mandiri'!H3=1,'Sub Jumlah Dana Mandiri'!V3=0),Mandiri!C4,0))</f>
        <v>0</v>
      </c>
      <c r="J7" s="31">
        <f>IF(AND('Sub Jumlah Dana Mandiri'!I3=1,SUM('Sub Jumlah Dana Mandiri'!Q3:AE3)&gt;0),Mandiri!C4*$C$2,IF(AND('Sub Jumlah Dana Mandiri'!I3=1,'Sub Jumlah Dana Mandiri'!W3=0),Mandiri!C4,0))</f>
        <v>0</v>
      </c>
      <c r="K7" s="31">
        <f>IF(AND('Sub Jumlah Dana Mandiri'!J3=1,SUM('Sub Jumlah Dana Mandiri'!Q3:AE3)&gt;0),Mandiri!C4*$C$2,IF(AND('Sub Jumlah Dana Mandiri'!J3=1,'Sub Jumlah Dana Mandiri'!X3=0),Mandiri!C4,0))</f>
        <v>0</v>
      </c>
      <c r="L7" s="31">
        <f>IF(AND('Sub Jumlah Dana Mandiri'!K3=1,SUM('Sub Jumlah Dana Mandiri'!Q3:AE3)&gt;0),Mandiri!C4*$C$2,IF(AND('Sub Jumlah Dana Mandiri'!K3=1,'Sub Jumlah Dana Mandiri'!Y3=0),Mandiri!C4,0))</f>
        <v>0</v>
      </c>
      <c r="M7" s="31">
        <f>IF(AND('Sub Jumlah Dana Mandiri'!L3=1,SUM('Sub Jumlah Dana Mandiri'!Q3:AE3)&gt;0),Mandiri!C4*$C$2,IF(AND('Sub Jumlah Dana Mandiri'!L3=1,'Sub Jumlah Dana Mandiri'!Z3=0),Mandiri!C4,0))</f>
        <v>0</v>
      </c>
      <c r="N7" s="31">
        <f>IF(AND('Sub Jumlah Dana Mandiri'!M3=1,SUM('Sub Jumlah Dana Mandiri'!Q3:AE3)&gt;0),Mandiri!C4*$C$2,IF(AND('Sub Jumlah Dana Mandiri'!M3=1,'Sub Jumlah Dana Mandiri'!AA3=0),Mandiri!C4,0))</f>
        <v>0</v>
      </c>
      <c r="O7" s="31">
        <f>IF(AND('Sub Jumlah Dana Mandiri'!N3=1,SUM('Sub Jumlah Dana Mandiri'!Q3:AE3)&gt;0),Mandiri!C4*$C$2,IF(AND('Sub Jumlah Dana Mandiri'!N3=1,'Sub Jumlah Dana Mandiri'!AB3=0),Mandiri!C4,0))</f>
        <v>0</v>
      </c>
      <c r="P7" s="31">
        <f>IF(AND('Sub Jumlah Dana Mandiri'!O3=1,SUM('Sub Jumlah Dana Mandiri'!Q3:AE3)&gt;0),Mandiri!C4*$C$2,IF(AND('Sub Jumlah Dana Mandiri'!O3=1,'Sub Jumlah Dana Mandiri'!AC3=0),Mandiri!C4,0))</f>
        <v>0</v>
      </c>
      <c r="Q7" s="31">
        <f>IF(AND('Sub Jumlah Dana Mandiri'!P3=1,SUM('Sub Jumlah Dana Mandiri'!Q3:AE3)&gt;0),Mandiri!C4*$C$2,IF(AND('Sub Jumlah Dana Mandiri'!P3=1,'Sub Jumlah Dana Mandiri'!AD3=0),Mandiri!C4,0))</f>
        <v>0</v>
      </c>
      <c r="R7" s="31">
        <f>IF(SUM('Sub Jumlah Dana Mandiri'!Q3:AD3)&gt;0,('Sub Jumlah Dana Mandiri'!Q3/SUM('Sub Jumlah Dana Mandiri'!Q3:AD3))*$C$3*Mandiri!C4,0)</f>
        <v>0</v>
      </c>
      <c r="S7" s="31">
        <f>IF(SUM('Sub Jumlah Dana Mandiri'!Q3:AD3)&gt;0,('Sub Jumlah Dana Mandiri'!R3/SUM('Sub Jumlah Dana Mandiri'!Q3:AD3))*$C$3*Mandiri!C4,0)</f>
        <v>0</v>
      </c>
      <c r="T7" s="31">
        <f>IF(SUM('Sub Jumlah Dana Mandiri'!Q3:AD3)&gt;0,('Sub Jumlah Dana Mandiri'!S3/SUM('Sub Jumlah Dana Mandiri'!Q3:AD3))*$C$3*Mandiri!C4,0)</f>
        <v>0</v>
      </c>
      <c r="U7" s="31">
        <f>IF(SUM('Sub Jumlah Dana Mandiri'!Q3:AD3)&gt;0,('Sub Jumlah Dana Mandiri'!T3/SUM('Sub Jumlah Dana Mandiri'!Q3:AD3))*$C$3*Mandiri!C4,0)</f>
        <v>0</v>
      </c>
      <c r="V7" s="31">
        <f>IF(SUM('Sub Jumlah Dana Mandiri'!Q3:AD3)&gt;0,('Sub Jumlah Dana Mandiri'!U3/SUM('Sub Jumlah Dana Mandiri'!Q3:AD3))*$C$3*Mandiri!C4,0)</f>
        <v>0</v>
      </c>
      <c r="W7" s="31">
        <f>IF(SUM('Sub Jumlah Dana Mandiri'!Q3:AD3)&gt;0,('Sub Jumlah Dana Mandiri'!V3/SUM('Sub Jumlah Dana Mandiri'!Q3:AD3))*$C$3*Mandiri!C4,0)</f>
        <v>0</v>
      </c>
      <c r="X7" s="31">
        <f>IF(SUM('Sub Jumlah Dana Mandiri'!Q3:AD3)&gt;0,('Sub Jumlah Dana Mandiri'!W3/SUM('Sub Jumlah Dana Mandiri'!Q3:AD3))*$C$3*Mandiri!C4,0)</f>
        <v>0</v>
      </c>
      <c r="Y7" s="31">
        <f>IF(SUM('Sub Jumlah Dana Mandiri'!Q3:AD3)&gt;0,('Sub Jumlah Dana Mandiri'!X3/SUM('Sub Jumlah Dana Mandiri'!Q3:AD3))*$C$3*Mandiri!C4,0)</f>
        <v>0</v>
      </c>
      <c r="Z7" s="31">
        <f>IF(SUM('Sub Jumlah Dana Mandiri'!Q3:AD3)&gt;0,('Sub Jumlah Dana Mandiri'!Y3/SUM('Sub Jumlah Dana Mandiri'!Q3:AD3))*$C$3*Mandiri!C4,0)</f>
        <v>0</v>
      </c>
      <c r="AA7" s="31">
        <f>IF(SUM('Sub Jumlah Dana Mandiri'!Q3:AD3)&gt;0,('Sub Jumlah Dana Mandiri'!Z3/SUM('Sub Jumlah Dana Mandiri'!Q3:AD3))*$C$3*Mandiri!C4,0)</f>
        <v>0</v>
      </c>
      <c r="AB7" s="31">
        <f>IF(SUM('Sub Jumlah Dana Mandiri'!Q3:AD3)&gt;0,('Sub Jumlah Dana Mandiri'!AA3/SUM('Sub Jumlah Dana Mandiri'!Q3:AD3))*$C$3*Mandiri!C4,0)</f>
        <v>0</v>
      </c>
      <c r="AC7" s="31">
        <f>IF(SUM('Sub Jumlah Dana Mandiri'!Q3:AD3)&gt;0,('Sub Jumlah Dana Mandiri'!AB3/SUM('Sub Jumlah Dana Mandiri'!Q3:AD3))*$C$3*Mandiri!C4,0)</f>
        <v>0</v>
      </c>
      <c r="AD7" s="31">
        <f>IF(SUM('Sub Jumlah Dana Mandiri'!Q3:AD3)&gt;0,('Sub Jumlah Dana Mandiri'!AC3/SUM('Sub Jumlah Dana Mandiri'!Q3:AD3))*$C$3*Mandiri!C4,0)</f>
        <v>0</v>
      </c>
      <c r="AE7" s="31">
        <f>IF(SUM('Sub Jumlah Dana Mandiri'!Q3:AD3)&gt;0,('Sub Jumlah Dana Mandiri'!AD3/SUM('Sub Jumlah Dana Mandiri'!Q3:AD3))*$C$3*Mandiri!C4,0)</f>
        <v>0</v>
      </c>
    </row>
    <row r="8" spans="1:31" x14ac:dyDescent="0.25">
      <c r="A8" s="15">
        <f>A7+1</f>
        <v>2</v>
      </c>
      <c r="B8" s="2"/>
      <c r="C8" s="33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x14ac:dyDescent="0.25">
      <c r="A9" s="15"/>
      <c r="B9" s="2"/>
      <c r="C9" s="2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x14ac:dyDescent="0.25">
      <c r="D10" s="31">
        <f t="shared" ref="D10:AE10" si="2">SUM(D7:D9)</f>
        <v>0</v>
      </c>
      <c r="E10" s="31">
        <f t="shared" si="2"/>
        <v>0</v>
      </c>
      <c r="F10" s="31">
        <f t="shared" si="2"/>
        <v>0</v>
      </c>
      <c r="G10" s="31">
        <f t="shared" si="2"/>
        <v>0</v>
      </c>
      <c r="H10" s="31">
        <f t="shared" si="2"/>
        <v>0</v>
      </c>
      <c r="I10" s="31">
        <f t="shared" si="2"/>
        <v>0</v>
      </c>
      <c r="J10" s="31">
        <f t="shared" si="2"/>
        <v>0</v>
      </c>
      <c r="K10" s="31">
        <f t="shared" si="2"/>
        <v>0</v>
      </c>
      <c r="L10" s="31">
        <f t="shared" si="2"/>
        <v>0</v>
      </c>
      <c r="M10" s="31">
        <f t="shared" si="2"/>
        <v>0</v>
      </c>
      <c r="N10" s="31">
        <f t="shared" si="2"/>
        <v>0</v>
      </c>
      <c r="O10" s="31">
        <f t="shared" si="2"/>
        <v>0</v>
      </c>
      <c r="P10" s="31">
        <f t="shared" si="2"/>
        <v>0</v>
      </c>
      <c r="Q10" s="31">
        <f t="shared" si="2"/>
        <v>0</v>
      </c>
      <c r="R10" s="31">
        <f t="shared" si="2"/>
        <v>0</v>
      </c>
      <c r="S10" s="31">
        <f t="shared" si="2"/>
        <v>0</v>
      </c>
      <c r="T10" s="31">
        <f t="shared" si="2"/>
        <v>0</v>
      </c>
      <c r="U10" s="31">
        <f t="shared" si="2"/>
        <v>0</v>
      </c>
      <c r="V10" s="31">
        <f t="shared" si="2"/>
        <v>0</v>
      </c>
      <c r="W10" s="31">
        <f t="shared" si="2"/>
        <v>0</v>
      </c>
      <c r="X10" s="31">
        <f t="shared" si="2"/>
        <v>0</v>
      </c>
      <c r="Y10" s="31">
        <f t="shared" si="2"/>
        <v>0</v>
      </c>
      <c r="Z10" s="31">
        <f t="shared" si="2"/>
        <v>0</v>
      </c>
      <c r="AA10" s="31">
        <f t="shared" si="2"/>
        <v>0</v>
      </c>
      <c r="AB10" s="31">
        <f t="shared" si="2"/>
        <v>0</v>
      </c>
      <c r="AC10" s="31">
        <f t="shared" si="2"/>
        <v>0</v>
      </c>
      <c r="AD10" s="31">
        <f t="shared" si="2"/>
        <v>0</v>
      </c>
      <c r="AE10" s="31">
        <f t="shared" si="2"/>
        <v>0</v>
      </c>
    </row>
  </sheetData>
  <mergeCells count="5">
    <mergeCell ref="A5:A6"/>
    <mergeCell ref="B5:B6"/>
    <mergeCell ref="D5:Q5"/>
    <mergeCell ref="R5:AE5"/>
    <mergeCell ref="C5:C6"/>
  </mergeCells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33"/>
  <sheetViews>
    <sheetView workbookViewId="0">
      <pane xSplit="2" ySplit="3" topLeftCell="H28" activePane="bottomRight" state="frozen"/>
      <selection pane="topRight" activeCell="C1" sqref="C1"/>
      <selection pane="bottomLeft" activeCell="A4" sqref="A4"/>
      <selection pane="bottomRight" activeCell="L31" sqref="L31"/>
    </sheetView>
  </sheetViews>
  <sheetFormatPr defaultRowHeight="15" x14ac:dyDescent="0.25"/>
  <cols>
    <col min="1" max="1" width="4.7109375" customWidth="1"/>
    <col min="2" max="2" width="35.7109375" customWidth="1"/>
    <col min="3" max="25" width="23.7109375" customWidth="1"/>
  </cols>
  <sheetData>
    <row r="1" spans="1:25" x14ac:dyDescent="0.25">
      <c r="A1" s="72" t="s">
        <v>0</v>
      </c>
      <c r="B1" s="89" t="s">
        <v>186</v>
      </c>
      <c r="C1" s="72" t="s">
        <v>187</v>
      </c>
      <c r="D1" s="90" t="s">
        <v>188</v>
      </c>
      <c r="E1" s="88"/>
      <c r="F1" s="84" t="s">
        <v>189</v>
      </c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</row>
    <row r="2" spans="1:25" x14ac:dyDescent="0.25">
      <c r="A2" s="72"/>
      <c r="B2" s="89"/>
      <c r="C2" s="72"/>
      <c r="D2" s="90"/>
      <c r="E2" s="88"/>
      <c r="F2" s="84">
        <v>1</v>
      </c>
      <c r="G2" s="84"/>
      <c r="H2" s="84">
        <v>2</v>
      </c>
      <c r="I2" s="84"/>
      <c r="J2" s="84">
        <v>3</v>
      </c>
      <c r="K2" s="84"/>
      <c r="L2" s="84">
        <v>4</v>
      </c>
      <c r="M2" s="84"/>
      <c r="N2" s="84">
        <v>5</v>
      </c>
      <c r="O2" s="84"/>
      <c r="P2" s="84">
        <v>6</v>
      </c>
      <c r="Q2" s="84"/>
      <c r="R2" s="84">
        <v>7</v>
      </c>
      <c r="S2" s="84"/>
      <c r="T2" s="84">
        <v>8</v>
      </c>
      <c r="U2" s="84"/>
      <c r="V2" s="84">
        <v>9</v>
      </c>
      <c r="W2" s="84"/>
      <c r="X2" s="91">
        <v>10</v>
      </c>
      <c r="Y2" s="92"/>
    </row>
    <row r="3" spans="1:25" x14ac:dyDescent="0.25">
      <c r="A3" s="72"/>
      <c r="B3" s="89"/>
      <c r="C3" s="72"/>
      <c r="D3" s="59" t="s">
        <v>1</v>
      </c>
      <c r="E3" s="15" t="s">
        <v>181</v>
      </c>
      <c r="F3" s="15" t="s">
        <v>1</v>
      </c>
      <c r="G3" s="15" t="s">
        <v>181</v>
      </c>
      <c r="H3" s="15" t="s">
        <v>1</v>
      </c>
      <c r="I3" s="15" t="s">
        <v>181</v>
      </c>
      <c r="J3" s="15" t="s">
        <v>1</v>
      </c>
      <c r="K3" s="15" t="s">
        <v>181</v>
      </c>
      <c r="L3" s="15" t="s">
        <v>1</v>
      </c>
      <c r="M3" s="15" t="s">
        <v>181</v>
      </c>
      <c r="N3" s="15" t="s">
        <v>1</v>
      </c>
      <c r="O3" s="15" t="s">
        <v>181</v>
      </c>
      <c r="P3" s="15" t="s">
        <v>1</v>
      </c>
      <c r="Q3" s="15" t="s">
        <v>181</v>
      </c>
      <c r="R3" s="15" t="s">
        <v>1</v>
      </c>
      <c r="S3" s="64" t="s">
        <v>181</v>
      </c>
      <c r="T3" s="15" t="s">
        <v>1</v>
      </c>
      <c r="U3" s="15" t="s">
        <v>181</v>
      </c>
      <c r="V3" s="15" t="s">
        <v>1</v>
      </c>
      <c r="W3" s="15" t="s">
        <v>181</v>
      </c>
      <c r="X3" s="15" t="s">
        <v>1</v>
      </c>
      <c r="Y3" s="15" t="s">
        <v>181</v>
      </c>
    </row>
    <row r="4" spans="1:25" ht="60" x14ac:dyDescent="0.25">
      <c r="A4" s="15">
        <v>1</v>
      </c>
      <c r="B4" s="57" t="s">
        <v>206</v>
      </c>
      <c r="C4" s="63">
        <v>12500000</v>
      </c>
      <c r="D4" s="60" t="s">
        <v>97</v>
      </c>
      <c r="E4" s="19" t="str">
        <f>_xlfn.IFNA(VLOOKUP(D4,Database!$B$4:$C$172,2,FALSE),"")</f>
        <v>D3 Teknik Bangunan Kapal</v>
      </c>
      <c r="F4" s="21" t="s">
        <v>161</v>
      </c>
      <c r="G4" s="3" t="str">
        <f>_xlfn.IFNA(VLOOKUP(F4,Database!$B$4:$C$172,2,FALSE),"")</f>
        <v>D3 Teknik Bangunan Kapal</v>
      </c>
      <c r="H4" s="21" t="s">
        <v>119</v>
      </c>
      <c r="I4" s="3" t="str">
        <f>_xlfn.IFNA(VLOOKUP(H4,Database!$B$4:$C$172,2,FALSE),"")</f>
        <v>D4 Teknik Permesinan Kapal</v>
      </c>
      <c r="J4" s="21" t="s">
        <v>114</v>
      </c>
      <c r="K4" s="3" t="str">
        <f>_xlfn.IFNA(VLOOKUP(J4,Database!$B$4:$C$172,2,FALSE),"")</f>
        <v>D3 Teknik Perancangan dan Konstruksi Kapal</v>
      </c>
      <c r="L4" s="21"/>
      <c r="M4" s="40" t="str">
        <f>_xlfn.IFNA(VLOOKUP(L4,Database!$B$4:$C$172,2,FALSE),"")</f>
        <v/>
      </c>
      <c r="N4" s="21"/>
      <c r="O4" s="40" t="str">
        <f>_xlfn.IFNA(VLOOKUP(N4,Database!$B$4:$C$172,2,FALSE),"")</f>
        <v/>
      </c>
      <c r="P4" s="21"/>
      <c r="Q4" s="40" t="str">
        <f>_xlfn.IFNA(VLOOKUP(P4,Database!$B$4:$C$172,2,FALSE),"")</f>
        <v/>
      </c>
      <c r="R4" s="21"/>
      <c r="S4" s="40" t="str">
        <f>_xlfn.IFNA(VLOOKUP(R4,Database!$B$4:$C$172,2,FALSE),"")</f>
        <v/>
      </c>
      <c r="T4" s="21"/>
      <c r="U4" s="40" t="str">
        <f>_xlfn.IFNA(VLOOKUP(T4,Database!$B$4:$C$172,2,FALSE),"")</f>
        <v/>
      </c>
      <c r="V4" s="21"/>
      <c r="W4" s="40" t="str">
        <f>_xlfn.IFNA(VLOOKUP(V4,Database!$B$4:$C$172,2,FALSE),"")</f>
        <v/>
      </c>
      <c r="X4" s="21"/>
      <c r="Y4" s="3" t="str">
        <f>_xlfn.IFNA(VLOOKUP(X4,Database!$B$4:$C$172,2,FALSE),"")</f>
        <v/>
      </c>
    </row>
    <row r="5" spans="1:25" ht="60" x14ac:dyDescent="0.25">
      <c r="A5" s="15">
        <f>A4+1</f>
        <v>2</v>
      </c>
      <c r="B5" s="58" t="s">
        <v>207</v>
      </c>
      <c r="C5" s="63">
        <v>12500000</v>
      </c>
      <c r="D5" s="61" t="s">
        <v>161</v>
      </c>
      <c r="E5" s="19" t="str">
        <f>_xlfn.IFNA(VLOOKUP(D5,Database!$B$4:$C$172,2,FALSE),"")</f>
        <v>D3 Teknik Bangunan Kapal</v>
      </c>
      <c r="F5" s="22" t="s">
        <v>84</v>
      </c>
      <c r="G5" s="3" t="str">
        <f>_xlfn.IFNA(VLOOKUP(F5,Database!$B$4:$C$172,2,FALSE),"")</f>
        <v>D4 Teknik Perancangan dan Konstruksi Kapal</v>
      </c>
      <c r="H5" s="22" t="s">
        <v>19</v>
      </c>
      <c r="I5" s="3" t="str">
        <f>_xlfn.IFNA(VLOOKUP(H5,Database!$B$4:$C$172,2,FALSE),"")</f>
        <v>D4 Teknik Perpipaan</v>
      </c>
      <c r="J5" s="22"/>
      <c r="K5" s="3" t="str">
        <f>_xlfn.IFNA(VLOOKUP(J5,Database!$B$4:$C$172,2,FALSE),"")</f>
        <v/>
      </c>
      <c r="L5" s="22"/>
      <c r="M5" s="40" t="str">
        <f>_xlfn.IFNA(VLOOKUP(L5,Database!$B$4:$C$172,2,FALSE),"")</f>
        <v/>
      </c>
      <c r="N5" s="22"/>
      <c r="O5" s="40" t="str">
        <f>_xlfn.IFNA(VLOOKUP(N5,Database!$B$4:$C$172,2,FALSE),"")</f>
        <v/>
      </c>
      <c r="P5" s="22"/>
      <c r="Q5" s="40" t="str">
        <f>_xlfn.IFNA(VLOOKUP(P5,Database!$B$4:$C$172,2,FALSE),"")</f>
        <v/>
      </c>
      <c r="R5" s="22"/>
      <c r="S5" s="40" t="str">
        <f>_xlfn.IFNA(VLOOKUP(R5,Database!$B$4:$C$172,2,FALSE),"")</f>
        <v/>
      </c>
      <c r="T5" s="22"/>
      <c r="U5" s="40" t="str">
        <f>_xlfn.IFNA(VLOOKUP(T5,Database!$B$4:$C$172,2,FALSE),"")</f>
        <v/>
      </c>
      <c r="V5" s="22"/>
      <c r="W5" s="40" t="str">
        <f>_xlfn.IFNA(VLOOKUP(V5,Database!$B$4:$C$172,2,FALSE),"")</f>
        <v/>
      </c>
      <c r="X5" s="22"/>
      <c r="Y5" s="3" t="str">
        <f>_xlfn.IFNA(VLOOKUP(X5,Database!$B$4:$C$172,2,FALSE),"")</f>
        <v/>
      </c>
    </row>
    <row r="6" spans="1:25" ht="45" x14ac:dyDescent="0.25">
      <c r="A6" s="65">
        <f t="shared" ref="A6:A31" si="0">A5+1</f>
        <v>3</v>
      </c>
      <c r="B6" s="58" t="s">
        <v>208</v>
      </c>
      <c r="C6" s="63">
        <v>12500000</v>
      </c>
      <c r="D6" s="61" t="s">
        <v>82</v>
      </c>
      <c r="E6" s="19" t="str">
        <f>_xlfn.IFNA(VLOOKUP(D6,Database!$B$4:$C$172,2,FALSE),"")</f>
        <v>D3 Teknik Kelistrikan Kapal</v>
      </c>
      <c r="F6" s="22" t="s">
        <v>169</v>
      </c>
      <c r="G6" s="3" t="str">
        <f>_xlfn.IFNA(VLOOKUP(F6,Database!$B$4:$C$172,2,FALSE),"")</f>
        <v>D3 Teknik Kelistrikan Kapal</v>
      </c>
      <c r="H6" s="22" t="s">
        <v>100</v>
      </c>
      <c r="I6" s="3" t="str">
        <f>_xlfn.IFNA(VLOOKUP(H6,Database!$B$4:$C$172,2,FALSE),"")</f>
        <v>D4 Teknik Kelistrikan Kapal</v>
      </c>
      <c r="J6" s="22" t="s">
        <v>33</v>
      </c>
      <c r="K6" s="3" t="str">
        <f>_xlfn.IFNA(VLOOKUP(J6,Database!$B$4:$C$172,2,FALSE),"")</f>
        <v>D3 Teknik Kelistrikan Kapal</v>
      </c>
      <c r="L6" s="22" t="s">
        <v>69</v>
      </c>
      <c r="M6" s="40" t="str">
        <f>_xlfn.IFNA(VLOOKUP(L6,Database!$B$4:$C$172,2,FALSE),"")</f>
        <v>D3 Teknik Kelistrikan Kapal</v>
      </c>
      <c r="N6" s="22"/>
      <c r="O6" s="40" t="str">
        <f>_xlfn.IFNA(VLOOKUP(N6,Database!$B$4:$C$172,2,FALSE),"")</f>
        <v/>
      </c>
      <c r="P6" s="22"/>
      <c r="Q6" s="40" t="str">
        <f>_xlfn.IFNA(VLOOKUP(P6,Database!$B$4:$C$172,2,FALSE),"")</f>
        <v/>
      </c>
      <c r="R6" s="22"/>
      <c r="S6" s="40" t="str">
        <f>_xlfn.IFNA(VLOOKUP(R6,Database!$B$4:$C$172,2,FALSE),"")</f>
        <v/>
      </c>
      <c r="T6" s="22"/>
      <c r="U6" s="40" t="str">
        <f>_xlfn.IFNA(VLOOKUP(T6,Database!$B$4:$C$172,2,FALSE),"")</f>
        <v/>
      </c>
      <c r="V6" s="22"/>
      <c r="W6" s="40" t="str">
        <f>_xlfn.IFNA(VLOOKUP(V6,Database!$B$4:$C$172,2,FALSE),"")</f>
        <v/>
      </c>
      <c r="X6" s="22"/>
      <c r="Y6" s="3" t="str">
        <f>_xlfn.IFNA(VLOOKUP(X6,Database!$B$4:$C$172,2,FALSE),"")</f>
        <v/>
      </c>
    </row>
    <row r="7" spans="1:25" ht="45" x14ac:dyDescent="0.25">
      <c r="A7" s="65">
        <f t="shared" si="0"/>
        <v>4</v>
      </c>
      <c r="B7" s="58" t="s">
        <v>209</v>
      </c>
      <c r="C7" s="63">
        <v>12500000</v>
      </c>
      <c r="D7" s="61" t="s">
        <v>169</v>
      </c>
      <c r="E7" s="19" t="str">
        <f>_xlfn.IFNA(VLOOKUP(D7,Database!$B$4:$C$172,2,FALSE),"")</f>
        <v>D3 Teknik Kelistrikan Kapal</v>
      </c>
      <c r="F7" s="22" t="s">
        <v>34</v>
      </c>
      <c r="G7" s="3" t="str">
        <f>_xlfn.IFNA(VLOOKUP(F7,Database!$B$4:$C$172,2,FALSE),"")</f>
        <v>D4 Teknik Keselamatan dan Kesehatan Kerja</v>
      </c>
      <c r="H7" s="22" t="s">
        <v>100</v>
      </c>
      <c r="I7" s="3" t="str">
        <f>_xlfn.IFNA(VLOOKUP(H7,Database!$B$4:$C$172,2,FALSE),"")</f>
        <v>D4 Teknik Kelistrikan Kapal</v>
      </c>
      <c r="J7" s="22" t="s">
        <v>69</v>
      </c>
      <c r="K7" s="3" t="str">
        <f>_xlfn.IFNA(VLOOKUP(J7,Database!$B$4:$C$172,2,FALSE),"")</f>
        <v>D3 Teknik Kelistrikan Kapal</v>
      </c>
      <c r="L7" s="22"/>
      <c r="M7" s="40" t="str">
        <f>_xlfn.IFNA(VLOOKUP(L7,Database!$B$4:$C$172,2,FALSE),"")</f>
        <v/>
      </c>
      <c r="N7" s="22"/>
      <c r="O7" s="40" t="str">
        <f>_xlfn.IFNA(VLOOKUP(N7,Database!$B$4:$C$172,2,FALSE),"")</f>
        <v/>
      </c>
      <c r="P7" s="22"/>
      <c r="Q7" s="40" t="str">
        <f>_xlfn.IFNA(VLOOKUP(P7,Database!$B$4:$C$172,2,FALSE),"")</f>
        <v/>
      </c>
      <c r="R7" s="22"/>
      <c r="S7" s="40" t="str">
        <f>_xlfn.IFNA(VLOOKUP(R7,Database!$B$4:$C$172,2,FALSE),"")</f>
        <v/>
      </c>
      <c r="T7" s="22"/>
      <c r="U7" s="40" t="str">
        <f>_xlfn.IFNA(VLOOKUP(T7,Database!$B$4:$C$172,2,FALSE),"")</f>
        <v/>
      </c>
      <c r="V7" s="22"/>
      <c r="W7" s="40" t="str">
        <f>_xlfn.IFNA(VLOOKUP(V7,Database!$B$4:$C$172,2,FALSE),"")</f>
        <v/>
      </c>
      <c r="X7" s="22"/>
      <c r="Y7" s="3" t="str">
        <f>_xlfn.IFNA(VLOOKUP(X7,Database!$B$4:$C$172,2,FALSE),"")</f>
        <v/>
      </c>
    </row>
    <row r="8" spans="1:25" ht="45" x14ac:dyDescent="0.25">
      <c r="A8" s="65">
        <f t="shared" si="0"/>
        <v>5</v>
      </c>
      <c r="B8" s="58" t="s">
        <v>210</v>
      </c>
      <c r="C8" s="63">
        <v>12500000</v>
      </c>
      <c r="D8" s="61" t="s">
        <v>166</v>
      </c>
      <c r="E8" s="19" t="str">
        <f>_xlfn.IFNA(VLOOKUP(D8,Database!$B$4:$C$172,2,FALSE),"")</f>
        <v>D3 Teknik Perancangan dan Konstruksi Kapal</v>
      </c>
      <c r="F8" s="22" t="s">
        <v>102</v>
      </c>
      <c r="G8" s="3" t="str">
        <f>_xlfn.IFNA(VLOOKUP(F8,Database!$B$4:$C$172,2,FALSE),"")</f>
        <v>D3 Teknik Permesinan Kapal</v>
      </c>
      <c r="H8" s="22" t="s">
        <v>155</v>
      </c>
      <c r="I8" s="3" t="str">
        <f>_xlfn.IFNA(VLOOKUP(H8,Database!$B$4:$C$172,2,FALSE),"")</f>
        <v>D4 Teknik Perancangan dan Konstruksi Kapal</v>
      </c>
      <c r="J8" s="22"/>
      <c r="K8" s="3" t="str">
        <f>_xlfn.IFNA(VLOOKUP(J8,Database!$B$4:$C$172,2,FALSE),"")</f>
        <v/>
      </c>
      <c r="L8" s="22"/>
      <c r="M8" s="40" t="str">
        <f>_xlfn.IFNA(VLOOKUP(L8,Database!$B$4:$C$172,2,FALSE),"")</f>
        <v/>
      </c>
      <c r="N8" s="22"/>
      <c r="O8" s="40" t="str">
        <f>_xlfn.IFNA(VLOOKUP(N8,Database!$B$4:$C$172,2,FALSE),"")</f>
        <v/>
      </c>
      <c r="P8" s="22"/>
      <c r="Q8" s="40" t="str">
        <f>_xlfn.IFNA(VLOOKUP(P8,Database!$B$4:$C$172,2,FALSE),"")</f>
        <v/>
      </c>
      <c r="R8" s="22"/>
      <c r="S8" s="40" t="str">
        <f>_xlfn.IFNA(VLOOKUP(R8,Database!$B$4:$C$172,2,FALSE),"")</f>
        <v/>
      </c>
      <c r="T8" s="22"/>
      <c r="U8" s="40" t="str">
        <f>_xlfn.IFNA(VLOOKUP(T8,Database!$B$4:$C$172,2,FALSE),"")</f>
        <v/>
      </c>
      <c r="V8" s="22"/>
      <c r="W8" s="40" t="str">
        <f>_xlfn.IFNA(VLOOKUP(V8,Database!$B$4:$C$172,2,FALSE),"")</f>
        <v/>
      </c>
      <c r="X8" s="22"/>
      <c r="Y8" s="3" t="str">
        <f>_xlfn.IFNA(VLOOKUP(X8,Database!$B$4:$C$172,2,FALSE),"")</f>
        <v/>
      </c>
    </row>
    <row r="9" spans="1:25" ht="60" x14ac:dyDescent="0.25">
      <c r="A9" s="65">
        <f t="shared" si="0"/>
        <v>6</v>
      </c>
      <c r="B9" s="58" t="s">
        <v>211</v>
      </c>
      <c r="C9" s="63">
        <v>12500000</v>
      </c>
      <c r="D9" s="61" t="s">
        <v>16</v>
      </c>
      <c r="E9" s="19" t="str">
        <f>_xlfn.IFNA(VLOOKUP(D9,Database!$B$4:$C$172,2,FALSE),"")</f>
        <v>D3 Teknik Perancangan dan Konstruksi Kapal</v>
      </c>
      <c r="F9" s="22" t="s">
        <v>84</v>
      </c>
      <c r="G9" s="3" t="str">
        <f>_xlfn.IFNA(VLOOKUP(F9,Database!$B$4:$C$172,2,FALSE),"")</f>
        <v>D4 Teknik Perancangan dan Konstruksi Kapal</v>
      </c>
      <c r="H9" s="22" t="s">
        <v>75</v>
      </c>
      <c r="I9" s="3" t="str">
        <f>_xlfn.IFNA(VLOOKUP(H9,Database!$B$4:$C$172,2,FALSE),"")</f>
        <v>D3 Teknik Bangunan Kapal</v>
      </c>
      <c r="J9" s="22" t="s">
        <v>110</v>
      </c>
      <c r="K9" s="3" t="str">
        <f>_xlfn.IFNA(VLOOKUP(J9,Database!$B$4:$C$172,2,FALSE),"")</f>
        <v>D3 Teknik Kelistrikan Kapal</v>
      </c>
      <c r="L9" s="22"/>
      <c r="M9" s="40" t="str">
        <f>_xlfn.IFNA(VLOOKUP(L9,Database!$B$4:$C$172,2,FALSE),"")</f>
        <v/>
      </c>
      <c r="N9" s="22"/>
      <c r="O9" s="40" t="str">
        <f>_xlfn.IFNA(VLOOKUP(N9,Database!$B$4:$C$172,2,FALSE),"")</f>
        <v/>
      </c>
      <c r="P9" s="22"/>
      <c r="Q9" s="40" t="str">
        <f>_xlfn.IFNA(VLOOKUP(P9,Database!$B$4:$C$172,2,FALSE),"")</f>
        <v/>
      </c>
      <c r="R9" s="22"/>
      <c r="S9" s="40" t="str">
        <f>_xlfn.IFNA(VLOOKUP(R9,Database!$B$4:$C$172,2,FALSE),"")</f>
        <v/>
      </c>
      <c r="T9" s="22"/>
      <c r="U9" s="40" t="str">
        <f>_xlfn.IFNA(VLOOKUP(T9,Database!$B$4:$C$172,2,FALSE),"")</f>
        <v/>
      </c>
      <c r="V9" s="22"/>
      <c r="W9" s="40" t="str">
        <f>_xlfn.IFNA(VLOOKUP(V9,Database!$B$4:$C$172,2,FALSE),"")</f>
        <v/>
      </c>
      <c r="X9" s="22"/>
      <c r="Y9" s="3" t="str">
        <f>_xlfn.IFNA(VLOOKUP(X9,Database!$B$4:$C$172,2,FALSE),"")</f>
        <v/>
      </c>
    </row>
    <row r="10" spans="1:25" ht="45" x14ac:dyDescent="0.25">
      <c r="A10" s="65">
        <f t="shared" si="0"/>
        <v>7</v>
      </c>
      <c r="B10" s="58" t="s">
        <v>212</v>
      </c>
      <c r="C10" s="63">
        <v>12500000</v>
      </c>
      <c r="D10" s="61" t="s">
        <v>17</v>
      </c>
      <c r="E10" s="19" t="str">
        <f>_xlfn.IFNA(VLOOKUP(D10,Database!$B$4:$C$172,2,FALSE),"")</f>
        <v>D4 Teknik Permesinan Kapal</v>
      </c>
      <c r="F10" s="22" t="s">
        <v>90</v>
      </c>
      <c r="G10" s="3" t="str">
        <f>_xlfn.IFNA(VLOOKUP(F10,Database!$B$4:$C$172,2,FALSE),"")</f>
        <v>D4 Manajemen Bisnis</v>
      </c>
      <c r="H10" s="22" t="s">
        <v>60</v>
      </c>
      <c r="I10" s="3" t="str">
        <f>_xlfn.IFNA(VLOOKUP(H10,Database!$B$4:$C$172,2,FALSE),"")</f>
        <v>D4 Teknik Permesinan Kapal</v>
      </c>
      <c r="J10" s="22" t="s">
        <v>38</v>
      </c>
      <c r="K10" s="3" t="str">
        <f>_xlfn.IFNA(VLOOKUP(J10,Database!$B$4:$C$172,2,FALSE),"")</f>
        <v>D4 Teknik Permesinan Kapal</v>
      </c>
      <c r="L10" s="22" t="s">
        <v>23</v>
      </c>
      <c r="M10" s="40" t="str">
        <f>_xlfn.IFNA(VLOOKUP(L10,Database!$B$4:$C$172,2,FALSE),"")</f>
        <v>D4 Teknik Keselamatan dan Kesehatan Kerja</v>
      </c>
      <c r="N10" s="22"/>
      <c r="O10" s="40" t="str">
        <f>_xlfn.IFNA(VLOOKUP(N10,Database!$B$4:$C$172,2,FALSE),"")</f>
        <v/>
      </c>
      <c r="P10" s="22"/>
      <c r="Q10" s="40" t="str">
        <f>_xlfn.IFNA(VLOOKUP(P10,Database!$B$4:$C$172,2,FALSE),"")</f>
        <v/>
      </c>
      <c r="R10" s="22"/>
      <c r="S10" s="40" t="str">
        <f>_xlfn.IFNA(VLOOKUP(R10,Database!$B$4:$C$172,2,FALSE),"")</f>
        <v/>
      </c>
      <c r="T10" s="22"/>
      <c r="U10" s="40" t="str">
        <f>_xlfn.IFNA(VLOOKUP(T10,Database!$B$4:$C$172,2,FALSE),"")</f>
        <v/>
      </c>
      <c r="V10" s="22"/>
      <c r="W10" s="40" t="str">
        <f>_xlfn.IFNA(VLOOKUP(V10,Database!$B$4:$C$172,2,FALSE),"")</f>
        <v/>
      </c>
      <c r="X10" s="22"/>
      <c r="Y10" s="3" t="str">
        <f>_xlfn.IFNA(VLOOKUP(X10,Database!$B$4:$C$172,2,FALSE),"")</f>
        <v/>
      </c>
    </row>
    <row r="11" spans="1:25" ht="90" x14ac:dyDescent="0.25">
      <c r="A11" s="65">
        <f t="shared" si="0"/>
        <v>8</v>
      </c>
      <c r="B11" s="58" t="s">
        <v>213</v>
      </c>
      <c r="C11" s="63">
        <v>12500000</v>
      </c>
      <c r="D11" s="61" t="s">
        <v>68</v>
      </c>
      <c r="E11" s="19" t="str">
        <f>_xlfn.IFNA(VLOOKUP(D11,Database!$B$4:$C$172,2,FALSE),"")</f>
        <v>D3 Teknik Permesinan Kapal</v>
      </c>
      <c r="F11" s="22" t="s">
        <v>147</v>
      </c>
      <c r="G11" s="3" t="str">
        <f>_xlfn.IFNA(VLOOKUP(F11,Database!$B$4:$C$172,2,FALSE),"")</f>
        <v>D4 Manajemen Bisnis</v>
      </c>
      <c r="H11" s="22" t="s">
        <v>160</v>
      </c>
      <c r="I11" s="3" t="str">
        <f>_xlfn.IFNA(VLOOKUP(H11,Database!$B$4:$C$172,2,FALSE),"")</f>
        <v>D4 Teknik Permesinan Kapal</v>
      </c>
      <c r="J11" s="22" t="s">
        <v>134</v>
      </c>
      <c r="K11" s="3" t="str">
        <f>_xlfn.IFNA(VLOOKUP(J11,Database!$B$4:$C$172,2,FALSE),"")</f>
        <v>D3 Teknik Permesinan Kapal</v>
      </c>
      <c r="L11" s="22" t="s">
        <v>130</v>
      </c>
      <c r="M11" s="40" t="str">
        <f>_xlfn.IFNA(VLOOKUP(L11,Database!$B$4:$C$172,2,FALSE),"")</f>
        <v>D3 Teknik Permesinan Kapal</v>
      </c>
      <c r="N11" s="22"/>
      <c r="O11" s="40" t="str">
        <f>_xlfn.IFNA(VLOOKUP(N11,Database!$B$4:$C$172,2,FALSE),"")</f>
        <v/>
      </c>
      <c r="P11" s="22"/>
      <c r="Q11" s="40" t="str">
        <f>_xlfn.IFNA(VLOOKUP(P11,Database!$B$4:$C$172,2,FALSE),"")</f>
        <v/>
      </c>
      <c r="R11" s="22"/>
      <c r="S11" s="40" t="str">
        <f>_xlfn.IFNA(VLOOKUP(R11,Database!$B$4:$C$172,2,FALSE),"")</f>
        <v/>
      </c>
      <c r="T11" s="22"/>
      <c r="U11" s="40" t="str">
        <f>_xlfn.IFNA(VLOOKUP(T11,Database!$B$4:$C$172,2,FALSE),"")</f>
        <v/>
      </c>
      <c r="V11" s="22"/>
      <c r="W11" s="40" t="str">
        <f>_xlfn.IFNA(VLOOKUP(V11,Database!$B$4:$C$172,2,FALSE),"")</f>
        <v/>
      </c>
      <c r="X11" s="22"/>
      <c r="Y11" s="3" t="str">
        <f>_xlfn.IFNA(VLOOKUP(X11,Database!$B$4:$C$172,2,FALSE),"")</f>
        <v/>
      </c>
    </row>
    <row r="12" spans="1:25" ht="60" x14ac:dyDescent="0.25">
      <c r="A12" s="65">
        <f t="shared" si="0"/>
        <v>9</v>
      </c>
      <c r="B12" s="58" t="s">
        <v>214</v>
      </c>
      <c r="C12" s="63">
        <v>12500000</v>
      </c>
      <c r="D12" s="61" t="s">
        <v>94</v>
      </c>
      <c r="E12" s="19" t="str">
        <f>_xlfn.IFNA(VLOOKUP(D12,Database!$B$4:$C$172,2,FALSE),"")</f>
        <v>D3 Teknik Permesinan Kapal</v>
      </c>
      <c r="F12" s="22" t="s">
        <v>18</v>
      </c>
      <c r="G12" s="3" t="str">
        <f>_xlfn.IFNA(VLOOKUP(F12,Database!$B$4:$C$172,2,FALSE),"")</f>
        <v>D4 Teknik Pengolahan Limbah</v>
      </c>
      <c r="H12" s="22" t="s">
        <v>140</v>
      </c>
      <c r="I12" s="3" t="str">
        <f>_xlfn.IFNA(VLOOKUP(H12,Database!$B$4:$C$172,2,FALSE),"")</f>
        <v>D4 Teknik Desain dan Manufaktur</v>
      </c>
      <c r="J12" s="22" t="s">
        <v>136</v>
      </c>
      <c r="K12" s="3" t="str">
        <f>_xlfn.IFNA(VLOOKUP(J12,Database!$B$4:$C$172,2,FALSE),"")</f>
        <v>D4 Teknik Pengolahan Limbah</v>
      </c>
      <c r="L12" s="22" t="s">
        <v>120</v>
      </c>
      <c r="M12" s="40" t="str">
        <f>_xlfn.IFNA(VLOOKUP(L12,Database!$B$4:$C$172,2,FALSE),"")</f>
        <v>D4 Teknik Keselamatan dan Kesehatan Kerja</v>
      </c>
      <c r="N12" s="22"/>
      <c r="O12" s="40" t="str">
        <f>_xlfn.IFNA(VLOOKUP(N12,Database!$B$4:$C$172,2,FALSE),"")</f>
        <v/>
      </c>
      <c r="P12" s="22"/>
      <c r="Q12" s="40" t="str">
        <f>_xlfn.IFNA(VLOOKUP(P12,Database!$B$4:$C$172,2,FALSE),"")</f>
        <v/>
      </c>
      <c r="R12" s="22"/>
      <c r="S12" s="40" t="str">
        <f>_xlfn.IFNA(VLOOKUP(R12,Database!$B$4:$C$172,2,FALSE),"")</f>
        <v/>
      </c>
      <c r="T12" s="22"/>
      <c r="U12" s="40" t="str">
        <f>_xlfn.IFNA(VLOOKUP(T12,Database!$B$4:$C$172,2,FALSE),"")</f>
        <v/>
      </c>
      <c r="V12" s="22"/>
      <c r="W12" s="40" t="str">
        <f>_xlfn.IFNA(VLOOKUP(V12,Database!$B$4:$C$172,2,FALSE),"")</f>
        <v/>
      </c>
      <c r="X12" s="22"/>
      <c r="Y12" s="3" t="str">
        <f>_xlfn.IFNA(VLOOKUP(X12,Database!$B$4:$C$172,2,FALSE),"")</f>
        <v/>
      </c>
    </row>
    <row r="13" spans="1:25" ht="60" x14ac:dyDescent="0.25">
      <c r="A13" s="65">
        <f t="shared" si="0"/>
        <v>10</v>
      </c>
      <c r="B13" s="58" t="s">
        <v>215</v>
      </c>
      <c r="C13" s="63">
        <v>12500000</v>
      </c>
      <c r="D13" s="61" t="s">
        <v>49</v>
      </c>
      <c r="E13" s="19" t="str">
        <f>_xlfn.IFNA(VLOOKUP(D13,Database!$B$4:$C$172,2,FALSE),"")</f>
        <v>D4 Manajemen Bisnis</v>
      </c>
      <c r="F13" s="22" t="s">
        <v>74</v>
      </c>
      <c r="G13" s="3" t="str">
        <f>_xlfn.IFNA(VLOOKUP(F13,Database!$B$4:$C$172,2,FALSE),"")</f>
        <v>D4 Teknik Desain dan Manufaktur</v>
      </c>
      <c r="H13" s="22" t="s">
        <v>176</v>
      </c>
      <c r="I13" s="3" t="str">
        <f>_xlfn.IFNA(VLOOKUP(H13,Database!$B$4:$C$172,2,FALSE),"")</f>
        <v>D4 Teknik Keselamatan dan Kesehatan Kerja</v>
      </c>
      <c r="J13" s="22" t="s">
        <v>78</v>
      </c>
      <c r="K13" s="3" t="str">
        <f>_xlfn.IFNA(VLOOKUP(J13,Database!$B$4:$C$172,2,FALSE),"")</f>
        <v>D4 Teknik Keselamatan dan Kesehatan Kerja</v>
      </c>
      <c r="L13" s="22"/>
      <c r="M13" s="40" t="str">
        <f>_xlfn.IFNA(VLOOKUP(L13,Database!$B$4:$C$172,2,FALSE),"")</f>
        <v/>
      </c>
      <c r="N13" s="22"/>
      <c r="O13" s="40" t="str">
        <f>_xlfn.IFNA(VLOOKUP(N13,Database!$B$4:$C$172,2,FALSE),"")</f>
        <v/>
      </c>
      <c r="P13" s="22"/>
      <c r="Q13" s="40" t="str">
        <f>_xlfn.IFNA(VLOOKUP(P13,Database!$B$4:$C$172,2,FALSE),"")</f>
        <v/>
      </c>
      <c r="R13" s="22"/>
      <c r="S13" s="40" t="str">
        <f>_xlfn.IFNA(VLOOKUP(R13,Database!$B$4:$C$172,2,FALSE),"")</f>
        <v/>
      </c>
      <c r="T13" s="22"/>
      <c r="U13" s="40" t="str">
        <f>_xlfn.IFNA(VLOOKUP(T13,Database!$B$4:$C$172,2,FALSE),"")</f>
        <v/>
      </c>
      <c r="V13" s="22"/>
      <c r="W13" s="40" t="str">
        <f>_xlfn.IFNA(VLOOKUP(V13,Database!$B$4:$C$172,2,FALSE),"")</f>
        <v/>
      </c>
      <c r="X13" s="22"/>
      <c r="Y13" s="3" t="str">
        <f>_xlfn.IFNA(VLOOKUP(X13,Database!$B$4:$C$172,2,FALSE),"")</f>
        <v/>
      </c>
    </row>
    <row r="14" spans="1:25" ht="60" x14ac:dyDescent="0.25">
      <c r="A14" s="65">
        <f t="shared" si="0"/>
        <v>11</v>
      </c>
      <c r="B14" s="58" t="s">
        <v>216</v>
      </c>
      <c r="C14" s="63">
        <v>12500000</v>
      </c>
      <c r="D14" s="61" t="s">
        <v>31</v>
      </c>
      <c r="E14" s="19" t="str">
        <f>_xlfn.IFNA(VLOOKUP(D14,Database!$B$4:$C$172,2,FALSE),"")</f>
        <v>D4 Teknik Desain dan Manufaktur</v>
      </c>
      <c r="F14" s="22" t="s">
        <v>50</v>
      </c>
      <c r="G14" s="3" t="str">
        <f>_xlfn.IFNA(VLOOKUP(F14,Database!$B$4:$C$172,2,FALSE),"")</f>
        <v>D4 Teknik Desain dan Manufaktur</v>
      </c>
      <c r="H14" s="22" t="s">
        <v>111</v>
      </c>
      <c r="I14" s="3" t="str">
        <f>_xlfn.IFNA(VLOOKUP(H14,Database!$B$4:$C$172,2,FALSE),"")</f>
        <v>D4 Teknik Keselamatan dan Kesehatan Kerja</v>
      </c>
      <c r="J14" s="22" t="s">
        <v>52</v>
      </c>
      <c r="K14" s="3" t="str">
        <f>_xlfn.IFNA(VLOOKUP(J14,Database!$B$4:$C$172,2,FALSE),"")</f>
        <v>D4 Teknik Otomasi</v>
      </c>
      <c r="L14" s="22" t="s">
        <v>176</v>
      </c>
      <c r="M14" s="40" t="str">
        <f>_xlfn.IFNA(VLOOKUP(L14,Database!$B$4:$C$172,2,FALSE),"")</f>
        <v>D4 Teknik Keselamatan dan Kesehatan Kerja</v>
      </c>
      <c r="N14" s="22"/>
      <c r="O14" s="40" t="str">
        <f>_xlfn.IFNA(VLOOKUP(N14,Database!$B$4:$C$172,2,FALSE),"")</f>
        <v/>
      </c>
      <c r="P14" s="22"/>
      <c r="Q14" s="40" t="str">
        <f>_xlfn.IFNA(VLOOKUP(P14,Database!$B$4:$C$172,2,FALSE),"")</f>
        <v/>
      </c>
      <c r="R14" s="22"/>
      <c r="S14" s="40" t="str">
        <f>_xlfn.IFNA(VLOOKUP(R14,Database!$B$4:$C$172,2,FALSE),"")</f>
        <v/>
      </c>
      <c r="T14" s="22"/>
      <c r="U14" s="40" t="str">
        <f>_xlfn.IFNA(VLOOKUP(T14,Database!$B$4:$C$172,2,FALSE),"")</f>
        <v/>
      </c>
      <c r="V14" s="22"/>
      <c r="W14" s="40" t="str">
        <f>_xlfn.IFNA(VLOOKUP(V14,Database!$B$4:$C$172,2,FALSE),"")</f>
        <v/>
      </c>
      <c r="X14" s="22"/>
      <c r="Y14" s="3" t="str">
        <f>_xlfn.IFNA(VLOOKUP(X14,Database!$B$4:$C$172,2,FALSE),"")</f>
        <v/>
      </c>
    </row>
    <row r="15" spans="1:25" ht="60" x14ac:dyDescent="0.25">
      <c r="A15" s="65">
        <f t="shared" si="0"/>
        <v>12</v>
      </c>
      <c r="B15" s="58" t="s">
        <v>217</v>
      </c>
      <c r="C15" s="63">
        <v>12500000</v>
      </c>
      <c r="D15" s="61" t="s">
        <v>50</v>
      </c>
      <c r="E15" s="19" t="str">
        <f>_xlfn.IFNA(VLOOKUP(D15,Database!$B$4:$C$172,2,FALSE),"")</f>
        <v>D4 Teknik Desain dan Manufaktur</v>
      </c>
      <c r="F15" s="22" t="s">
        <v>22</v>
      </c>
      <c r="G15" s="3" t="str">
        <f>_xlfn.IFNA(VLOOKUP(F15,Database!$B$4:$C$172,2,FALSE),"")</f>
        <v>D4 Teknik Otomasi</v>
      </c>
      <c r="H15" s="22" t="s">
        <v>129</v>
      </c>
      <c r="I15" s="3" t="str">
        <f>_xlfn.IFNA(VLOOKUP(H15,Database!$B$4:$C$172,2,FALSE),"")</f>
        <v>D4 Teknik Otomasi</v>
      </c>
      <c r="J15" s="22" t="s">
        <v>151</v>
      </c>
      <c r="K15" s="3" t="str">
        <f>_xlfn.IFNA(VLOOKUP(J15,Database!$B$4:$C$172,2,FALSE),"")</f>
        <v>D4 Manajemen Bisnis</v>
      </c>
      <c r="L15" s="22" t="s">
        <v>177</v>
      </c>
      <c r="M15" s="40" t="str">
        <f>_xlfn.IFNA(VLOOKUP(L15,Database!$B$4:$C$172,2,FALSE),"")</f>
        <v>D4 Manajemen Bisnis</v>
      </c>
      <c r="N15" s="22"/>
      <c r="O15" s="40" t="str">
        <f>_xlfn.IFNA(VLOOKUP(N15,Database!$B$4:$C$172,2,FALSE),"")</f>
        <v/>
      </c>
      <c r="P15" s="22"/>
      <c r="Q15" s="40" t="str">
        <f>_xlfn.IFNA(VLOOKUP(P15,Database!$B$4:$C$172,2,FALSE),"")</f>
        <v/>
      </c>
      <c r="R15" s="22"/>
      <c r="S15" s="40" t="str">
        <f>_xlfn.IFNA(VLOOKUP(R15,Database!$B$4:$C$172,2,FALSE),"")</f>
        <v/>
      </c>
      <c r="T15" s="22"/>
      <c r="U15" s="40" t="str">
        <f>_xlfn.IFNA(VLOOKUP(T15,Database!$B$4:$C$172,2,FALSE),"")</f>
        <v/>
      </c>
      <c r="V15" s="22"/>
      <c r="W15" s="40" t="str">
        <f>_xlfn.IFNA(VLOOKUP(V15,Database!$B$4:$C$172,2,FALSE),"")</f>
        <v/>
      </c>
      <c r="X15" s="22"/>
      <c r="Y15" s="3" t="str">
        <f>_xlfn.IFNA(VLOOKUP(X15,Database!$B$4:$C$172,2,FALSE),"")</f>
        <v/>
      </c>
    </row>
    <row r="16" spans="1:25" ht="45" x14ac:dyDescent="0.25">
      <c r="A16" s="65">
        <f t="shared" si="0"/>
        <v>13</v>
      </c>
      <c r="B16" s="58" t="s">
        <v>218</v>
      </c>
      <c r="C16" s="63">
        <v>12500000</v>
      </c>
      <c r="D16" s="61" t="s">
        <v>147</v>
      </c>
      <c r="E16" s="19" t="str">
        <f>_xlfn.IFNA(VLOOKUP(D16,Database!$B$4:$C$172,2,FALSE),"")</f>
        <v>D4 Manajemen Bisnis</v>
      </c>
      <c r="F16" s="22" t="s">
        <v>174</v>
      </c>
      <c r="G16" s="3" t="str">
        <f>_xlfn.IFNA(VLOOKUP(F16,Database!$B$4:$C$172,2,FALSE),"")</f>
        <v>D4 Teknik Keselamatan dan Kesehatan Kerja</v>
      </c>
      <c r="H16" s="22" t="s">
        <v>137</v>
      </c>
      <c r="I16" s="3" t="str">
        <f>_xlfn.IFNA(VLOOKUP(H16,Database!$B$4:$C$172,2,FALSE),"")</f>
        <v>D4 Teknik Permesinan Kapal</v>
      </c>
      <c r="J16" s="22" t="s">
        <v>88</v>
      </c>
      <c r="K16" s="3" t="str">
        <f>_xlfn.IFNA(VLOOKUP(J16,Database!$B$4:$C$172,2,FALSE),"")</f>
        <v>D4 Teknik Keselamatan dan Kesehatan Kerja</v>
      </c>
      <c r="L16" s="22" t="s">
        <v>143</v>
      </c>
      <c r="M16" s="40" t="str">
        <f>_xlfn.IFNA(VLOOKUP(L16,Database!$B$4:$C$172,2,FALSE),"")</f>
        <v>D3 Teknik Kelistrikan Kapal</v>
      </c>
      <c r="N16" s="22"/>
      <c r="O16" s="40" t="str">
        <f>_xlfn.IFNA(VLOOKUP(N16,Database!$B$4:$C$172,2,FALSE),"")</f>
        <v/>
      </c>
      <c r="P16" s="22"/>
      <c r="Q16" s="40" t="str">
        <f>_xlfn.IFNA(VLOOKUP(P16,Database!$B$4:$C$172,2,FALSE),"")</f>
        <v/>
      </c>
      <c r="R16" s="22"/>
      <c r="S16" s="40" t="str">
        <f>_xlfn.IFNA(VLOOKUP(R16,Database!$B$4:$C$172,2,FALSE),"")</f>
        <v/>
      </c>
      <c r="T16" s="22"/>
      <c r="U16" s="40" t="str">
        <f>_xlfn.IFNA(VLOOKUP(T16,Database!$B$4:$C$172,2,FALSE),"")</f>
        <v/>
      </c>
      <c r="V16" s="22"/>
      <c r="W16" s="40" t="str">
        <f>_xlfn.IFNA(VLOOKUP(V16,Database!$B$4:$C$172,2,FALSE),"")</f>
        <v/>
      </c>
      <c r="X16" s="22"/>
      <c r="Y16" s="3" t="str">
        <f>_xlfn.IFNA(VLOOKUP(X16,Database!$B$4:$C$172,2,FALSE),"")</f>
        <v/>
      </c>
    </row>
    <row r="17" spans="1:25" ht="45" x14ac:dyDescent="0.25">
      <c r="A17" s="65">
        <f t="shared" si="0"/>
        <v>14</v>
      </c>
      <c r="B17" s="58" t="s">
        <v>219</v>
      </c>
      <c r="C17" s="63">
        <v>12500000</v>
      </c>
      <c r="D17" s="61" t="s">
        <v>89</v>
      </c>
      <c r="E17" s="19" t="str">
        <f>_xlfn.IFNA(VLOOKUP(D17,Database!$B$4:$C$172,2,FALSE),"")</f>
        <v>D4 Teknik Kelistrikan Kapal</v>
      </c>
      <c r="F17" s="22" t="s">
        <v>22</v>
      </c>
      <c r="G17" s="3" t="str">
        <f>_xlfn.IFNA(VLOOKUP(F17,Database!$B$4:$C$172,2,FALSE),"")</f>
        <v>D4 Teknik Otomasi</v>
      </c>
      <c r="H17" s="22" t="s">
        <v>45</v>
      </c>
      <c r="I17" s="3" t="str">
        <f>_xlfn.IFNA(VLOOKUP(H17,Database!$B$4:$C$172,2,FALSE),"")</f>
        <v>D4 Teknik Kelistrikan Kapal</v>
      </c>
      <c r="J17" s="22" t="s">
        <v>144</v>
      </c>
      <c r="K17" s="3" t="str">
        <f>_xlfn.IFNA(VLOOKUP(J17,Database!$B$4:$C$172,2,FALSE),"")</f>
        <v>D4 Manajemen Bisnis</v>
      </c>
      <c r="L17" s="22" t="s">
        <v>177</v>
      </c>
      <c r="M17" s="40" t="str">
        <f>_xlfn.IFNA(VLOOKUP(L17,Database!$B$4:$C$172,2,FALSE),"")</f>
        <v>D4 Manajemen Bisnis</v>
      </c>
      <c r="N17" s="22"/>
      <c r="O17" s="40" t="str">
        <f>_xlfn.IFNA(VLOOKUP(N17,Database!$B$4:$C$172,2,FALSE),"")</f>
        <v/>
      </c>
      <c r="P17" s="22"/>
      <c r="Q17" s="40" t="str">
        <f>_xlfn.IFNA(VLOOKUP(P17,Database!$B$4:$C$172,2,FALSE),"")</f>
        <v/>
      </c>
      <c r="R17" s="22"/>
      <c r="S17" s="40" t="str">
        <f>_xlfn.IFNA(VLOOKUP(R17,Database!$B$4:$C$172,2,FALSE),"")</f>
        <v/>
      </c>
      <c r="T17" s="22"/>
      <c r="U17" s="40" t="str">
        <f>_xlfn.IFNA(VLOOKUP(T17,Database!$B$4:$C$172,2,FALSE),"")</f>
        <v/>
      </c>
      <c r="V17" s="22"/>
      <c r="W17" s="40" t="str">
        <f>_xlfn.IFNA(VLOOKUP(V17,Database!$B$4:$C$172,2,FALSE),"")</f>
        <v/>
      </c>
      <c r="X17" s="22"/>
      <c r="Y17" s="3" t="str">
        <f>_xlfn.IFNA(VLOOKUP(X17,Database!$B$4:$C$172,2,FALSE),"")</f>
        <v/>
      </c>
    </row>
    <row r="18" spans="1:25" ht="30" x14ac:dyDescent="0.25">
      <c r="A18" s="65">
        <f t="shared" si="0"/>
        <v>15</v>
      </c>
      <c r="B18" s="58" t="s">
        <v>220</v>
      </c>
      <c r="C18" s="63">
        <v>12500000</v>
      </c>
      <c r="D18" s="61" t="s">
        <v>158</v>
      </c>
      <c r="E18" s="19" t="str">
        <f>_xlfn.IFNA(VLOOKUP(D18,Database!$B$4:$C$172,2,FALSE),"")</f>
        <v>D4 Teknik Kelistrikan Kapal</v>
      </c>
      <c r="F18" s="22" t="s">
        <v>79</v>
      </c>
      <c r="G18" s="3" t="str">
        <f>_xlfn.IFNA(VLOOKUP(F18,Database!$B$4:$C$172,2,FALSE),"")</f>
        <v>D4 Teknik Permesinan Kapal</v>
      </c>
      <c r="H18" s="22" t="s">
        <v>44</v>
      </c>
      <c r="I18" s="3" t="str">
        <f>_xlfn.IFNA(VLOOKUP(H18,Database!$B$4:$C$172,2,FALSE),"")</f>
        <v>D3 Teknik Permesinan Kapal</v>
      </c>
      <c r="J18" s="22" t="s">
        <v>156</v>
      </c>
      <c r="K18" s="3" t="str">
        <f>_xlfn.IFNA(VLOOKUP(J18,Database!$B$4:$C$172,2,FALSE),"")</f>
        <v>D4 Teknik Otomasi</v>
      </c>
      <c r="L18" s="22" t="s">
        <v>46</v>
      </c>
      <c r="M18" s="40" t="str">
        <f>_xlfn.IFNA(VLOOKUP(L18,Database!$B$4:$C$172,2,FALSE),"")</f>
        <v>D4 Manajemen Bisnis</v>
      </c>
      <c r="N18" s="22"/>
      <c r="O18" s="40" t="str">
        <f>_xlfn.IFNA(VLOOKUP(N18,Database!$B$4:$C$172,2,FALSE),"")</f>
        <v/>
      </c>
      <c r="P18" s="22"/>
      <c r="Q18" s="40" t="str">
        <f>_xlfn.IFNA(VLOOKUP(P18,Database!$B$4:$C$172,2,FALSE),"")</f>
        <v/>
      </c>
      <c r="R18" s="22"/>
      <c r="S18" s="40" t="str">
        <f>_xlfn.IFNA(VLOOKUP(R18,Database!$B$4:$C$172,2,FALSE),"")</f>
        <v/>
      </c>
      <c r="T18" s="22"/>
      <c r="U18" s="40" t="str">
        <f>_xlfn.IFNA(VLOOKUP(T18,Database!$B$4:$C$172,2,FALSE),"")</f>
        <v/>
      </c>
      <c r="V18" s="22"/>
      <c r="W18" s="40" t="str">
        <f>_xlfn.IFNA(VLOOKUP(V18,Database!$B$4:$C$172,2,FALSE),"")</f>
        <v/>
      </c>
      <c r="X18" s="22"/>
      <c r="Y18" s="3" t="str">
        <f>_xlfn.IFNA(VLOOKUP(X18,Database!$B$4:$C$172,2,FALSE),"")</f>
        <v/>
      </c>
    </row>
    <row r="19" spans="1:25" ht="90" x14ac:dyDescent="0.25">
      <c r="A19" s="65">
        <f t="shared" si="0"/>
        <v>16</v>
      </c>
      <c r="B19" s="58" t="s">
        <v>221</v>
      </c>
      <c r="C19" s="63">
        <v>12500000</v>
      </c>
      <c r="D19" s="61" t="s">
        <v>41</v>
      </c>
      <c r="E19" s="19" t="str">
        <f>_xlfn.IFNA(VLOOKUP(D19,Database!$B$4:$C$172,2,FALSE),"")</f>
        <v>D4 Teknik Keselamatan dan Kesehatan Kerja</v>
      </c>
      <c r="F19" s="22" t="s">
        <v>35</v>
      </c>
      <c r="G19" s="3" t="str">
        <f>_xlfn.IFNA(VLOOKUP(F19,Database!$B$4:$C$172,2,FALSE),"")</f>
        <v>D4 Teknik Keselamatan dan Kesehatan Kerja</v>
      </c>
      <c r="H19" s="22" t="s">
        <v>92</v>
      </c>
      <c r="I19" s="3" t="str">
        <f>_xlfn.IFNA(VLOOKUP(H19,Database!$B$4:$C$172,2,FALSE),"")</f>
        <v>D3 Teknik Bangunan Kapal</v>
      </c>
      <c r="J19" s="22" t="s">
        <v>170</v>
      </c>
      <c r="K19" s="3" t="str">
        <f>_xlfn.IFNA(VLOOKUP(J19,Database!$B$4:$C$172,2,FALSE),"")</f>
        <v>D4 Teknik Pengelasan</v>
      </c>
      <c r="L19" s="22"/>
      <c r="M19" s="40" t="str">
        <f>_xlfn.IFNA(VLOOKUP(L19,Database!$B$4:$C$172,2,FALSE),"")</f>
        <v/>
      </c>
      <c r="N19" s="22"/>
      <c r="O19" s="40" t="str">
        <f>_xlfn.IFNA(VLOOKUP(N19,Database!$B$4:$C$172,2,FALSE),"")</f>
        <v/>
      </c>
      <c r="P19" s="22"/>
      <c r="Q19" s="40" t="str">
        <f>_xlfn.IFNA(VLOOKUP(P19,Database!$B$4:$C$172,2,FALSE),"")</f>
        <v/>
      </c>
      <c r="R19" s="22"/>
      <c r="S19" s="40" t="str">
        <f>_xlfn.IFNA(VLOOKUP(R19,Database!$B$4:$C$172,2,FALSE),"")</f>
        <v/>
      </c>
      <c r="T19" s="22"/>
      <c r="U19" s="40" t="str">
        <f>_xlfn.IFNA(VLOOKUP(T19,Database!$B$4:$C$172,2,FALSE),"")</f>
        <v/>
      </c>
      <c r="V19" s="22"/>
      <c r="W19" s="40" t="str">
        <f>_xlfn.IFNA(VLOOKUP(V19,Database!$B$4:$C$172,2,FALSE),"")</f>
        <v/>
      </c>
      <c r="X19" s="22"/>
      <c r="Y19" s="3" t="str">
        <f>_xlfn.IFNA(VLOOKUP(X19,Database!$B$4:$C$172,2,FALSE),"")</f>
        <v/>
      </c>
    </row>
    <row r="20" spans="1:25" ht="60" x14ac:dyDescent="0.25">
      <c r="A20" s="65">
        <f t="shared" si="0"/>
        <v>17</v>
      </c>
      <c r="B20" s="58" t="s">
        <v>222</v>
      </c>
      <c r="C20" s="63">
        <v>12500000</v>
      </c>
      <c r="D20" s="61" t="s">
        <v>121</v>
      </c>
      <c r="E20" s="19" t="str">
        <f>_xlfn.IFNA(VLOOKUP(D20,Database!$B$4:$C$172,2,FALSE),"")</f>
        <v>D4 Teknik Keselamatan dan Kesehatan Kerja</v>
      </c>
      <c r="F20" s="22" t="s">
        <v>127</v>
      </c>
      <c r="G20" s="3" t="str">
        <f>_xlfn.IFNA(VLOOKUP(F20,Database!$B$4:$C$172,2,FALSE),"")</f>
        <v>D4 Teknik Pengelasan</v>
      </c>
      <c r="H20" s="22" t="s">
        <v>123</v>
      </c>
      <c r="I20" s="3" t="str">
        <f>_xlfn.IFNA(VLOOKUP(H20,Database!$B$4:$C$172,2,FALSE),"")</f>
        <v>D4 Teknik Perancangan dan Konstruksi Kapal</v>
      </c>
      <c r="J20" s="22" t="s">
        <v>80</v>
      </c>
      <c r="K20" s="3" t="str">
        <f>_xlfn.IFNA(VLOOKUP(J20,Database!$B$4:$C$172,2,FALSE),"")</f>
        <v>D4 Teknik Keselamatan dan Kesehatan Kerja</v>
      </c>
      <c r="L20" s="22" t="s">
        <v>70</v>
      </c>
      <c r="M20" s="40" t="str">
        <f>_xlfn.IFNA(VLOOKUP(L20,Database!$B$4:$C$172,2,FALSE),"")</f>
        <v>D4 Teknik Otomasi</v>
      </c>
      <c r="N20" s="22"/>
      <c r="O20" s="40" t="str">
        <f>_xlfn.IFNA(VLOOKUP(N20,Database!$B$4:$C$172,2,FALSE),"")</f>
        <v/>
      </c>
      <c r="P20" s="22"/>
      <c r="Q20" s="40" t="str">
        <f>_xlfn.IFNA(VLOOKUP(P20,Database!$B$4:$C$172,2,FALSE),"")</f>
        <v/>
      </c>
      <c r="R20" s="22"/>
      <c r="S20" s="40" t="str">
        <f>_xlfn.IFNA(VLOOKUP(R20,Database!$B$4:$C$172,2,FALSE),"")</f>
        <v/>
      </c>
      <c r="T20" s="22"/>
      <c r="U20" s="40" t="str">
        <f>_xlfn.IFNA(VLOOKUP(T20,Database!$B$4:$C$172,2,FALSE),"")</f>
        <v/>
      </c>
      <c r="V20" s="22"/>
      <c r="W20" s="40" t="str">
        <f>_xlfn.IFNA(VLOOKUP(V20,Database!$B$4:$C$172,2,FALSE),"")</f>
        <v/>
      </c>
      <c r="X20" s="22"/>
      <c r="Y20" s="3" t="str">
        <f>_xlfn.IFNA(VLOOKUP(X20,Database!$B$4:$C$172,2,FALSE),"")</f>
        <v/>
      </c>
    </row>
    <row r="21" spans="1:25" ht="60" x14ac:dyDescent="0.25">
      <c r="A21" s="65">
        <f t="shared" si="0"/>
        <v>18</v>
      </c>
      <c r="B21" s="58" t="s">
        <v>223</v>
      </c>
      <c r="C21" s="63">
        <v>12500000</v>
      </c>
      <c r="D21" s="61" t="s">
        <v>122</v>
      </c>
      <c r="E21" s="19" t="str">
        <f>_xlfn.IFNA(VLOOKUP(D21,Database!$B$4:$C$172,2,FALSE),"")</f>
        <v>D4 Teknik Keselamatan dan Kesehatan Kerja</v>
      </c>
      <c r="F21" s="22" t="s">
        <v>136</v>
      </c>
      <c r="G21" s="3" t="str">
        <f>_xlfn.IFNA(VLOOKUP(F21,Database!$B$4:$C$172,2,FALSE),"")</f>
        <v>D4 Teknik Pengolahan Limbah</v>
      </c>
      <c r="H21" s="22" t="s">
        <v>48</v>
      </c>
      <c r="I21" s="3" t="str">
        <f>_xlfn.IFNA(VLOOKUP(H21,Database!$B$4:$C$172,2,FALSE),"")</f>
        <v>D3 Teknik Bangunan Kapal</v>
      </c>
      <c r="J21" s="22" t="s">
        <v>77</v>
      </c>
      <c r="K21" s="3" t="str">
        <f>_xlfn.IFNA(VLOOKUP(J21,Database!$B$4:$C$172,2,FALSE),"")</f>
        <v>D4 Manajemen Bisnis</v>
      </c>
      <c r="L21" s="22"/>
      <c r="M21" s="40" t="str">
        <f>_xlfn.IFNA(VLOOKUP(L21,Database!$B$4:$C$172,2,FALSE),"")</f>
        <v/>
      </c>
      <c r="N21" s="22"/>
      <c r="O21" s="40" t="str">
        <f>_xlfn.IFNA(VLOOKUP(N21,Database!$B$4:$C$172,2,FALSE),"")</f>
        <v/>
      </c>
      <c r="P21" s="22"/>
      <c r="Q21" s="40" t="str">
        <f>_xlfn.IFNA(VLOOKUP(P21,Database!$B$4:$C$172,2,FALSE),"")</f>
        <v/>
      </c>
      <c r="R21" s="22"/>
      <c r="S21" s="40" t="str">
        <f>_xlfn.IFNA(VLOOKUP(R21,Database!$B$4:$C$172,2,FALSE),"")</f>
        <v/>
      </c>
      <c r="T21" s="22"/>
      <c r="U21" s="40" t="str">
        <f>_xlfn.IFNA(VLOOKUP(T21,Database!$B$4:$C$172,2,FALSE),"")</f>
        <v/>
      </c>
      <c r="V21" s="22"/>
      <c r="W21" s="40" t="str">
        <f>_xlfn.IFNA(VLOOKUP(V21,Database!$B$4:$C$172,2,FALSE),"")</f>
        <v/>
      </c>
      <c r="X21" s="22"/>
      <c r="Y21" s="3" t="str">
        <f>_xlfn.IFNA(VLOOKUP(X21,Database!$B$4:$C$172,2,FALSE),"")</f>
        <v/>
      </c>
    </row>
    <row r="22" spans="1:25" ht="60" x14ac:dyDescent="0.25">
      <c r="A22" s="65">
        <f t="shared" si="0"/>
        <v>19</v>
      </c>
      <c r="B22" s="58" t="s">
        <v>224</v>
      </c>
      <c r="C22" s="63">
        <v>12500000</v>
      </c>
      <c r="D22" s="61" t="s">
        <v>171</v>
      </c>
      <c r="E22" s="19" t="str">
        <f>_xlfn.IFNA(VLOOKUP(D22,Database!$B$4:$C$172,2,FALSE),"")</f>
        <v>D4 Teknik Pengolahan Limbah</v>
      </c>
      <c r="F22" s="22" t="s">
        <v>121</v>
      </c>
      <c r="G22" s="3" t="str">
        <f>_xlfn.IFNA(VLOOKUP(F22,Database!$B$4:$C$172,2,FALSE),"")</f>
        <v>D4 Teknik Keselamatan dan Kesehatan Kerja</v>
      </c>
      <c r="H22" s="22" t="s">
        <v>122</v>
      </c>
      <c r="I22" s="3" t="str">
        <f>_xlfn.IFNA(VLOOKUP(H22,Database!$B$4:$C$172,2,FALSE),"")</f>
        <v>D4 Teknik Keselamatan dan Kesehatan Kerja</v>
      </c>
      <c r="J22" s="22" t="s">
        <v>30</v>
      </c>
      <c r="K22" s="3" t="str">
        <f>_xlfn.IFNA(VLOOKUP(J22,Database!$B$4:$C$172,2,FALSE),"")</f>
        <v>D4 Teknik Permesinan Kapal</v>
      </c>
      <c r="L22" s="22"/>
      <c r="M22" s="40" t="str">
        <f>_xlfn.IFNA(VLOOKUP(L22,Database!$B$4:$C$172,2,FALSE),"")</f>
        <v/>
      </c>
      <c r="N22" s="22"/>
      <c r="O22" s="40" t="str">
        <f>_xlfn.IFNA(VLOOKUP(N22,Database!$B$4:$C$172,2,FALSE),"")</f>
        <v/>
      </c>
      <c r="P22" s="22"/>
      <c r="Q22" s="40" t="str">
        <f>_xlfn.IFNA(VLOOKUP(P22,Database!$B$4:$C$172,2,FALSE),"")</f>
        <v/>
      </c>
      <c r="R22" s="22"/>
      <c r="S22" s="40" t="str">
        <f>_xlfn.IFNA(VLOOKUP(R22,Database!$B$4:$C$172,2,FALSE),"")</f>
        <v/>
      </c>
      <c r="T22" s="22"/>
      <c r="U22" s="40" t="str">
        <f>_xlfn.IFNA(VLOOKUP(T22,Database!$B$4:$C$172,2,FALSE),"")</f>
        <v/>
      </c>
      <c r="V22" s="22"/>
      <c r="W22" s="40" t="str">
        <f>_xlfn.IFNA(VLOOKUP(V22,Database!$B$4:$C$172,2,FALSE),"")</f>
        <v/>
      </c>
      <c r="X22" s="22"/>
      <c r="Y22" s="3" t="str">
        <f>_xlfn.IFNA(VLOOKUP(X22,Database!$B$4:$C$172,2,FALSE),"")</f>
        <v/>
      </c>
    </row>
    <row r="23" spans="1:25" ht="60" x14ac:dyDescent="0.25">
      <c r="A23" s="65">
        <f t="shared" si="0"/>
        <v>20</v>
      </c>
      <c r="B23" s="58" t="s">
        <v>225</v>
      </c>
      <c r="C23" s="63">
        <v>12500000</v>
      </c>
      <c r="D23" s="61" t="s">
        <v>58</v>
      </c>
      <c r="E23" s="19" t="str">
        <f>_xlfn.IFNA(VLOOKUP(D23,Database!$B$4:$C$172,2,FALSE),"")</f>
        <v>D4 Teknik Otomasi</v>
      </c>
      <c r="F23" s="22" t="s">
        <v>85</v>
      </c>
      <c r="G23" s="3" t="str">
        <f>_xlfn.IFNA(VLOOKUP(F23,Database!$B$4:$C$172,2,FALSE),"")</f>
        <v>D4 Teknik Otomasi</v>
      </c>
      <c r="H23" s="22" t="s">
        <v>110</v>
      </c>
      <c r="I23" s="3" t="str">
        <f>_xlfn.IFNA(VLOOKUP(H23,Database!$B$4:$C$172,2,FALSE),"")</f>
        <v>D3 Teknik Kelistrikan Kapal</v>
      </c>
      <c r="J23" s="22" t="s">
        <v>101</v>
      </c>
      <c r="K23" s="3" t="str">
        <f>_xlfn.IFNA(VLOOKUP(J23,Database!$B$4:$C$172,2,FALSE),"")</f>
        <v>D4 Teknik Otomasi</v>
      </c>
      <c r="L23" s="22" t="s">
        <v>27</v>
      </c>
      <c r="M23" s="40" t="str">
        <f>_xlfn.IFNA(VLOOKUP(L23,Database!$B$4:$C$172,2,FALSE),"")</f>
        <v>D4 Teknik Pengolahan Limbah</v>
      </c>
      <c r="N23" s="22"/>
      <c r="O23" s="40" t="str">
        <f>_xlfn.IFNA(VLOOKUP(N23,Database!$B$4:$C$172,2,FALSE),"")</f>
        <v/>
      </c>
      <c r="P23" s="22"/>
      <c r="Q23" s="40" t="str">
        <f>_xlfn.IFNA(VLOOKUP(P23,Database!$B$4:$C$172,2,FALSE),"")</f>
        <v/>
      </c>
      <c r="R23" s="22"/>
      <c r="S23" s="40" t="str">
        <f>_xlfn.IFNA(VLOOKUP(R23,Database!$B$4:$C$172,2,FALSE),"")</f>
        <v/>
      </c>
      <c r="T23" s="22"/>
      <c r="U23" s="40" t="str">
        <f>_xlfn.IFNA(VLOOKUP(T23,Database!$B$4:$C$172,2,FALSE),"")</f>
        <v/>
      </c>
      <c r="V23" s="22"/>
      <c r="W23" s="40" t="str">
        <f>_xlfn.IFNA(VLOOKUP(V23,Database!$B$4:$C$172,2,FALSE),"")</f>
        <v/>
      </c>
      <c r="X23" s="22"/>
      <c r="Y23" s="3" t="str">
        <f>_xlfn.IFNA(VLOOKUP(X23,Database!$B$4:$C$172,2,FALSE),"")</f>
        <v/>
      </c>
    </row>
    <row r="24" spans="1:25" ht="60" x14ac:dyDescent="0.25">
      <c r="A24" s="65">
        <f t="shared" si="0"/>
        <v>21</v>
      </c>
      <c r="B24" s="58" t="s">
        <v>226</v>
      </c>
      <c r="C24" s="63">
        <v>12500000</v>
      </c>
      <c r="D24" s="61" t="s">
        <v>133</v>
      </c>
      <c r="E24" s="19" t="str">
        <f>_xlfn.IFNA(VLOOKUP(D24,Database!$B$4:$C$172,2,FALSE),"")</f>
        <v>D4 Teknik Otomasi</v>
      </c>
      <c r="F24" s="22" t="s">
        <v>156</v>
      </c>
      <c r="G24" s="3" t="str">
        <f>_xlfn.IFNA(VLOOKUP(F24,Database!$B$4:$C$172,2,FALSE),"")</f>
        <v>D4 Teknik Otomasi</v>
      </c>
      <c r="H24" s="22" t="s">
        <v>129</v>
      </c>
      <c r="I24" s="3" t="str">
        <f>_xlfn.IFNA(VLOOKUP(H24,Database!$B$4:$C$172,2,FALSE),"")</f>
        <v>D4 Teknik Otomasi</v>
      </c>
      <c r="J24" s="22" t="s">
        <v>62</v>
      </c>
      <c r="K24" s="3" t="str">
        <f>_xlfn.IFNA(VLOOKUP(J24,Database!$B$4:$C$172,2,FALSE),"")</f>
        <v>D4 Teknik Otomasi</v>
      </c>
      <c r="L24" s="22"/>
      <c r="M24" s="40" t="str">
        <f>_xlfn.IFNA(VLOOKUP(L24,Database!$B$4:$C$172,2,FALSE),"")</f>
        <v/>
      </c>
      <c r="N24" s="22"/>
      <c r="O24" s="40" t="str">
        <f>_xlfn.IFNA(VLOOKUP(N24,Database!$B$4:$C$172,2,FALSE),"")</f>
        <v/>
      </c>
      <c r="P24" s="22"/>
      <c r="Q24" s="40" t="str">
        <f>_xlfn.IFNA(VLOOKUP(P24,Database!$B$4:$C$172,2,FALSE),"")</f>
        <v/>
      </c>
      <c r="R24" s="22"/>
      <c r="S24" s="40" t="str">
        <f>_xlfn.IFNA(VLOOKUP(R24,Database!$B$4:$C$172,2,FALSE),"")</f>
        <v/>
      </c>
      <c r="T24" s="22"/>
      <c r="U24" s="40" t="str">
        <f>_xlfn.IFNA(VLOOKUP(T24,Database!$B$4:$C$172,2,FALSE),"")</f>
        <v/>
      </c>
      <c r="V24" s="22"/>
      <c r="W24" s="40" t="str">
        <f>_xlfn.IFNA(VLOOKUP(V24,Database!$B$4:$C$172,2,FALSE),"")</f>
        <v/>
      </c>
      <c r="X24" s="22"/>
      <c r="Y24" s="3" t="str">
        <f>_xlfn.IFNA(VLOOKUP(X24,Database!$B$4:$C$172,2,FALSE),"")</f>
        <v/>
      </c>
    </row>
    <row r="25" spans="1:25" ht="75" x14ac:dyDescent="0.25">
      <c r="A25" s="65">
        <f t="shared" si="0"/>
        <v>22</v>
      </c>
      <c r="B25" s="58" t="s">
        <v>227</v>
      </c>
      <c r="C25" s="63">
        <v>12500000</v>
      </c>
      <c r="D25" s="61" t="s">
        <v>126</v>
      </c>
      <c r="E25" s="19" t="str">
        <f>_xlfn.IFNA(VLOOKUP(D25,Database!$B$4:$C$172,2,FALSE),"")</f>
        <v>D4 Teknik Pengelasan</v>
      </c>
      <c r="F25" s="22" t="s">
        <v>131</v>
      </c>
      <c r="G25" s="3" t="str">
        <f>_xlfn.IFNA(VLOOKUP(F25,Database!$B$4:$C$172,2,FALSE),"")</f>
        <v>D4 Teknik Pengelasan</v>
      </c>
      <c r="H25" s="22" t="s">
        <v>87</v>
      </c>
      <c r="I25" s="3" t="str">
        <f>_xlfn.IFNA(VLOOKUP(H25,Database!$B$4:$C$172,2,FALSE),"")</f>
        <v>D4 Teknik Pengelasan</v>
      </c>
      <c r="J25" s="22" t="s">
        <v>81</v>
      </c>
      <c r="K25" s="3" t="str">
        <f>_xlfn.IFNA(VLOOKUP(J25,Database!$B$4:$C$172,2,FALSE),"")</f>
        <v>D4 Teknik Pengelasan</v>
      </c>
      <c r="L25" s="22" t="s">
        <v>124</v>
      </c>
      <c r="M25" s="40" t="str">
        <f>_xlfn.IFNA(VLOOKUP(L25,Database!$B$4:$C$172,2,FALSE),"")</f>
        <v>D4 Teknik Pengelasan</v>
      </c>
      <c r="N25" s="22"/>
      <c r="O25" s="40" t="str">
        <f>_xlfn.IFNA(VLOOKUP(N25,Database!$B$4:$C$172,2,FALSE),"")</f>
        <v/>
      </c>
      <c r="P25" s="22"/>
      <c r="Q25" s="40" t="str">
        <f>_xlfn.IFNA(VLOOKUP(P25,Database!$B$4:$C$172,2,FALSE),"")</f>
        <v/>
      </c>
      <c r="R25" s="22"/>
      <c r="S25" s="40" t="str">
        <f>_xlfn.IFNA(VLOOKUP(R25,Database!$B$4:$C$172,2,FALSE),"")</f>
        <v/>
      </c>
      <c r="T25" s="22"/>
      <c r="U25" s="40" t="str">
        <f>_xlfn.IFNA(VLOOKUP(T25,Database!$B$4:$C$172,2,FALSE),"")</f>
        <v/>
      </c>
      <c r="V25" s="22"/>
      <c r="W25" s="40" t="str">
        <f>_xlfn.IFNA(VLOOKUP(V25,Database!$B$4:$C$172,2,FALSE),"")</f>
        <v/>
      </c>
      <c r="X25" s="22"/>
      <c r="Y25" s="3" t="str">
        <f>_xlfn.IFNA(VLOOKUP(X25,Database!$B$4:$C$172,2,FALSE),"")</f>
        <v/>
      </c>
    </row>
    <row r="26" spans="1:25" ht="60" x14ac:dyDescent="0.25">
      <c r="A26" s="65">
        <f t="shared" si="0"/>
        <v>23</v>
      </c>
      <c r="B26" s="58" t="s">
        <v>228</v>
      </c>
      <c r="C26" s="63">
        <v>12500000</v>
      </c>
      <c r="D26" s="61" t="s">
        <v>27</v>
      </c>
      <c r="E26" s="19" t="str">
        <f>_xlfn.IFNA(VLOOKUP(D26,Database!$B$4:$C$172,2,FALSE),"")</f>
        <v>D4 Teknik Pengolahan Limbah</v>
      </c>
      <c r="F26" s="22" t="s">
        <v>18</v>
      </c>
      <c r="G26" s="3" t="str">
        <f>_xlfn.IFNA(VLOOKUP(F26,Database!$B$4:$C$172,2,FALSE),"")</f>
        <v>D4 Teknik Pengolahan Limbah</v>
      </c>
      <c r="H26" s="22" t="s">
        <v>162</v>
      </c>
      <c r="I26" s="3" t="str">
        <f>_xlfn.IFNA(VLOOKUP(H26,Database!$B$4:$C$172,2,FALSE),"")</f>
        <v>D4 Teknik Pengolahan Limbah</v>
      </c>
      <c r="J26" s="22"/>
      <c r="K26" s="3" t="str">
        <f>_xlfn.IFNA(VLOOKUP(J26,Database!$B$4:$C$172,2,FALSE),"")</f>
        <v/>
      </c>
      <c r="L26" s="22"/>
      <c r="M26" s="40" t="str">
        <f>_xlfn.IFNA(VLOOKUP(L26,Database!$B$4:$C$172,2,FALSE),"")</f>
        <v/>
      </c>
      <c r="N26" s="22"/>
      <c r="O26" s="40" t="str">
        <f>_xlfn.IFNA(VLOOKUP(N26,Database!$B$4:$C$172,2,FALSE),"")</f>
        <v/>
      </c>
      <c r="P26" s="22"/>
      <c r="Q26" s="40" t="str">
        <f>_xlfn.IFNA(VLOOKUP(P26,Database!$B$4:$C$172,2,FALSE),"")</f>
        <v/>
      </c>
      <c r="R26" s="22"/>
      <c r="S26" s="40" t="str">
        <f>_xlfn.IFNA(VLOOKUP(R26,Database!$B$4:$C$172,2,FALSE),"")</f>
        <v/>
      </c>
      <c r="T26" s="22"/>
      <c r="U26" s="40" t="str">
        <f>_xlfn.IFNA(VLOOKUP(T26,Database!$B$4:$C$172,2,FALSE),"")</f>
        <v/>
      </c>
      <c r="V26" s="22"/>
      <c r="W26" s="40" t="str">
        <f>_xlfn.IFNA(VLOOKUP(V26,Database!$B$4:$C$172,2,FALSE),"")</f>
        <v/>
      </c>
      <c r="X26" s="22"/>
      <c r="Y26" s="3" t="str">
        <f>_xlfn.IFNA(VLOOKUP(X26,Database!$B$4:$C$172,2,FALSE),"")</f>
        <v/>
      </c>
    </row>
    <row r="27" spans="1:25" ht="60" x14ac:dyDescent="0.25">
      <c r="A27" s="65">
        <f t="shared" si="0"/>
        <v>24</v>
      </c>
      <c r="B27" s="58" t="s">
        <v>229</v>
      </c>
      <c r="C27" s="63">
        <v>12500000</v>
      </c>
      <c r="D27" s="61" t="s">
        <v>43</v>
      </c>
      <c r="E27" s="19" t="str">
        <f>_xlfn.IFNA(VLOOKUP(D27,Database!$B$4:$C$172,2,FALSE),"")</f>
        <v>D4 Teknik Perancangan dan Konstruksi Kapal</v>
      </c>
      <c r="F27" s="22" t="s">
        <v>28</v>
      </c>
      <c r="G27" s="3" t="str">
        <f>_xlfn.IFNA(VLOOKUP(F27,Database!$B$4:$C$172,2,FALSE),"")</f>
        <v>D3 Teknik Perancangan dan Konstruksi Kapal</v>
      </c>
      <c r="H27" s="22" t="s">
        <v>73</v>
      </c>
      <c r="I27" s="3" t="str">
        <f>_xlfn.IFNA(VLOOKUP(H27,Database!$B$4:$C$172,2,FALSE),"")</f>
        <v>D4 Teknik Desain dan Manufaktur</v>
      </c>
      <c r="J27" s="22" t="s">
        <v>91</v>
      </c>
      <c r="K27" s="3" t="str">
        <f>_xlfn.IFNA(VLOOKUP(J27,Database!$B$4:$C$172,2,FALSE),"")</f>
        <v>D3 Teknik Perancangan dan Konstruksi Kapal</v>
      </c>
      <c r="L27" s="22"/>
      <c r="M27" s="40" t="str">
        <f>_xlfn.IFNA(VLOOKUP(L27,Database!$B$4:$C$172,2,FALSE),"")</f>
        <v/>
      </c>
      <c r="N27" s="22"/>
      <c r="O27" s="40" t="str">
        <f>_xlfn.IFNA(VLOOKUP(N27,Database!$B$4:$C$172,2,FALSE),"")</f>
        <v/>
      </c>
      <c r="P27" s="22"/>
      <c r="Q27" s="40" t="str">
        <f>_xlfn.IFNA(VLOOKUP(P27,Database!$B$4:$C$172,2,FALSE),"")</f>
        <v/>
      </c>
      <c r="R27" s="22"/>
      <c r="S27" s="40" t="str">
        <f>_xlfn.IFNA(VLOOKUP(R27,Database!$B$4:$C$172,2,FALSE),"")</f>
        <v/>
      </c>
      <c r="T27" s="22"/>
      <c r="U27" s="40" t="str">
        <f>_xlfn.IFNA(VLOOKUP(T27,Database!$B$4:$C$172,2,FALSE),"")</f>
        <v/>
      </c>
      <c r="V27" s="22"/>
      <c r="W27" s="40" t="str">
        <f>_xlfn.IFNA(VLOOKUP(V27,Database!$B$4:$C$172,2,FALSE),"")</f>
        <v/>
      </c>
      <c r="X27" s="22"/>
      <c r="Y27" s="3" t="str">
        <f>_xlfn.IFNA(VLOOKUP(X27,Database!$B$4:$C$172,2,FALSE),"")</f>
        <v/>
      </c>
    </row>
    <row r="28" spans="1:25" ht="60" x14ac:dyDescent="0.25">
      <c r="A28" s="65">
        <f t="shared" si="0"/>
        <v>25</v>
      </c>
      <c r="B28" s="58" t="s">
        <v>230</v>
      </c>
      <c r="C28" s="63">
        <v>12500000</v>
      </c>
      <c r="D28" s="61" t="s">
        <v>167</v>
      </c>
      <c r="E28" s="19" t="str">
        <f>_xlfn.IFNA(VLOOKUP(D28,Database!$B$4:$C$172,2,FALSE),"")</f>
        <v>D4 Teknik Perancangan dan Konstruksi Kapal</v>
      </c>
      <c r="F28" s="22" t="s">
        <v>66</v>
      </c>
      <c r="G28" s="3" t="str">
        <f>_xlfn.IFNA(VLOOKUP(F28,Database!$B$4:$C$172,2,FALSE),"")</f>
        <v>D4 Teknik Perancangan dan Konstruksi Kapal</v>
      </c>
      <c r="H28" s="22" t="s">
        <v>99</v>
      </c>
      <c r="I28" s="3" t="str">
        <f>_xlfn.IFNA(VLOOKUP(H28,Database!$B$4:$C$172,2,FALSE),"")</f>
        <v>D4 Manajemen Bisnis</v>
      </c>
      <c r="J28" s="22" t="s">
        <v>166</v>
      </c>
      <c r="K28" s="3" t="str">
        <f>_xlfn.IFNA(VLOOKUP(J28,Database!$B$4:$C$172,2,FALSE),"")</f>
        <v>D3 Teknik Perancangan dan Konstruksi Kapal</v>
      </c>
      <c r="L28" s="22" t="s">
        <v>172</v>
      </c>
      <c r="M28" s="40" t="str">
        <f>_xlfn.IFNA(VLOOKUP(L28,Database!$B$4:$C$172,2,FALSE),"")</f>
        <v>D3 Teknik Perancangan dan Konstruksi Kapal</v>
      </c>
      <c r="N28" s="22"/>
      <c r="O28" s="40" t="str">
        <f>_xlfn.IFNA(VLOOKUP(N28,Database!$B$4:$C$172,2,FALSE),"")</f>
        <v/>
      </c>
      <c r="P28" s="22"/>
      <c r="Q28" s="40" t="str">
        <f>_xlfn.IFNA(VLOOKUP(P28,Database!$B$4:$C$172,2,FALSE),"")</f>
        <v/>
      </c>
      <c r="R28" s="22"/>
      <c r="S28" s="40" t="str">
        <f>_xlfn.IFNA(VLOOKUP(R28,Database!$B$4:$C$172,2,FALSE),"")</f>
        <v/>
      </c>
      <c r="T28" s="22"/>
      <c r="U28" s="40" t="str">
        <f>_xlfn.IFNA(VLOOKUP(T28,Database!$B$4:$C$172,2,FALSE),"")</f>
        <v/>
      </c>
      <c r="V28" s="22"/>
      <c r="W28" s="40" t="str">
        <f>_xlfn.IFNA(VLOOKUP(V28,Database!$B$4:$C$172,2,FALSE),"")</f>
        <v/>
      </c>
      <c r="X28" s="22"/>
      <c r="Y28" s="3" t="str">
        <f>_xlfn.IFNA(VLOOKUP(X28,Database!$B$4:$C$172,2,FALSE),"")</f>
        <v/>
      </c>
    </row>
    <row r="29" spans="1:25" ht="30" x14ac:dyDescent="0.25">
      <c r="A29" s="65">
        <f t="shared" si="0"/>
        <v>26</v>
      </c>
      <c r="B29" s="58" t="s">
        <v>231</v>
      </c>
      <c r="C29" s="63">
        <v>12500000</v>
      </c>
      <c r="D29" s="61" t="s">
        <v>117</v>
      </c>
      <c r="E29" s="19" t="str">
        <f>_xlfn.IFNA(VLOOKUP(D29,Database!$B$4:$C$172,2,FALSE),"")</f>
        <v>D4 Teknik Permesinan Kapal</v>
      </c>
      <c r="F29" s="22" t="s">
        <v>79</v>
      </c>
      <c r="G29" s="3" t="str">
        <f>_xlfn.IFNA(VLOOKUP(F29,Database!$B$4:$C$172,2,FALSE),"")</f>
        <v>D4 Teknik Permesinan Kapal</v>
      </c>
      <c r="H29" s="22" t="s">
        <v>71</v>
      </c>
      <c r="I29" s="3" t="str">
        <f>_xlfn.IFNA(VLOOKUP(H29,Database!$B$4:$C$172,2,FALSE),"")</f>
        <v>D4 Teknik Perpipaan</v>
      </c>
      <c r="J29" s="22" t="s">
        <v>35</v>
      </c>
      <c r="K29" s="3" t="str">
        <f>_xlfn.IFNA(VLOOKUP(J29,Database!$B$4:$C$172,2,FALSE),"")</f>
        <v>D4 Teknik Keselamatan dan Kesehatan Kerja</v>
      </c>
      <c r="L29" s="22"/>
      <c r="M29" s="40" t="str">
        <f>_xlfn.IFNA(VLOOKUP(L29,Database!$B$4:$C$172,2,FALSE),"")</f>
        <v/>
      </c>
      <c r="N29" s="22"/>
      <c r="O29" s="40" t="str">
        <f>_xlfn.IFNA(VLOOKUP(N29,Database!$B$4:$C$172,2,FALSE),"")</f>
        <v/>
      </c>
      <c r="P29" s="22"/>
      <c r="Q29" s="40" t="str">
        <f>_xlfn.IFNA(VLOOKUP(P29,Database!$B$4:$C$172,2,FALSE),"")</f>
        <v/>
      </c>
      <c r="R29" s="22"/>
      <c r="S29" s="40" t="str">
        <f>_xlfn.IFNA(VLOOKUP(R29,Database!$B$4:$C$172,2,FALSE),"")</f>
        <v/>
      </c>
      <c r="T29" s="22"/>
      <c r="U29" s="40" t="str">
        <f>_xlfn.IFNA(VLOOKUP(T29,Database!$B$4:$C$172,2,FALSE),"")</f>
        <v/>
      </c>
      <c r="V29" s="22"/>
      <c r="W29" s="40" t="str">
        <f>_xlfn.IFNA(VLOOKUP(V29,Database!$B$4:$C$172,2,FALSE),"")</f>
        <v/>
      </c>
      <c r="X29" s="22"/>
      <c r="Y29" s="3" t="str">
        <f>_xlfn.IFNA(VLOOKUP(X29,Database!$B$4:$C$172,2,FALSE),"")</f>
        <v/>
      </c>
    </row>
    <row r="30" spans="1:25" ht="75" x14ac:dyDescent="0.25">
      <c r="A30" s="65">
        <f t="shared" si="0"/>
        <v>27</v>
      </c>
      <c r="B30" s="58" t="s">
        <v>232</v>
      </c>
      <c r="C30" s="63">
        <v>12500000</v>
      </c>
      <c r="D30" s="61" t="s">
        <v>42</v>
      </c>
      <c r="E30" s="19" t="str">
        <f>_xlfn.IFNA(VLOOKUP(D30,Database!$B$4:$C$172,2,FALSE),"")</f>
        <v>D4 Teknik Perpipaan</v>
      </c>
      <c r="F30" s="22" t="s">
        <v>102</v>
      </c>
      <c r="G30" s="3" t="str">
        <f>_xlfn.IFNA(VLOOKUP(F30,Database!$B$4:$C$172,2,FALSE),"")</f>
        <v>D3 Teknik Permesinan Kapal</v>
      </c>
      <c r="H30" s="22" t="s">
        <v>160</v>
      </c>
      <c r="I30" s="3" t="str">
        <f>_xlfn.IFNA(VLOOKUP(H30,Database!$B$4:$C$172,2,FALSE),"")</f>
        <v>D4 Teknik Permesinan Kapal</v>
      </c>
      <c r="J30" s="22" t="s">
        <v>95</v>
      </c>
      <c r="K30" s="3" t="str">
        <f>_xlfn.IFNA(VLOOKUP(J30,Database!$B$4:$C$172,2,FALSE),"")</f>
        <v>D4 Teknik Perpipaan</v>
      </c>
      <c r="L30" s="22" t="s">
        <v>73</v>
      </c>
      <c r="M30" s="40" t="str">
        <f>_xlfn.IFNA(VLOOKUP(L30,Database!$B$4:$C$172,2,FALSE),"")</f>
        <v>D4 Teknik Desain dan Manufaktur</v>
      </c>
      <c r="N30" s="22"/>
      <c r="O30" s="40" t="str">
        <f>_xlfn.IFNA(VLOOKUP(N30,Database!$B$4:$C$172,2,FALSE),"")</f>
        <v/>
      </c>
      <c r="P30" s="22"/>
      <c r="Q30" s="40" t="str">
        <f>_xlfn.IFNA(VLOOKUP(P30,Database!$B$4:$C$172,2,FALSE),"")</f>
        <v/>
      </c>
      <c r="R30" s="22"/>
      <c r="S30" s="40" t="str">
        <f>_xlfn.IFNA(VLOOKUP(R30,Database!$B$4:$C$172,2,FALSE),"")</f>
        <v/>
      </c>
      <c r="T30" s="22"/>
      <c r="U30" s="40" t="str">
        <f>_xlfn.IFNA(VLOOKUP(T30,Database!$B$4:$C$172,2,FALSE),"")</f>
        <v/>
      </c>
      <c r="V30" s="22"/>
      <c r="W30" s="40" t="str">
        <f>_xlfn.IFNA(VLOOKUP(V30,Database!$B$4:$C$172,2,FALSE),"")</f>
        <v/>
      </c>
      <c r="X30" s="22"/>
      <c r="Y30" s="3" t="str">
        <f>_xlfn.IFNA(VLOOKUP(X30,Database!$B$4:$C$172,2,FALSE),"")</f>
        <v/>
      </c>
    </row>
    <row r="31" spans="1:25" ht="60" x14ac:dyDescent="0.25">
      <c r="A31" s="65">
        <f t="shared" si="0"/>
        <v>28</v>
      </c>
      <c r="B31" s="58" t="s">
        <v>233</v>
      </c>
      <c r="C31" s="63">
        <v>12500000</v>
      </c>
      <c r="D31" s="61" t="s">
        <v>141</v>
      </c>
      <c r="E31" s="19" t="str">
        <f>_xlfn.IFNA(VLOOKUP(D31,Database!$B$4:$C$172,2,FALSE),"")</f>
        <v>D4 Teknik Perpipaan</v>
      </c>
      <c r="F31" s="22" t="s">
        <v>150</v>
      </c>
      <c r="G31" s="3" t="str">
        <f>_xlfn.IFNA(VLOOKUP(F31,Database!$B$4:$C$172,2,FALSE),"")</f>
        <v>D3 Teknik Kelistrikan Kapal</v>
      </c>
      <c r="H31" s="22" t="s">
        <v>34</v>
      </c>
      <c r="I31" s="3" t="str">
        <f>_xlfn.IFNA(VLOOKUP(H31,Database!$B$4:$C$172,2,FALSE),"")</f>
        <v>D4 Teknik Keselamatan dan Kesehatan Kerja</v>
      </c>
      <c r="J31" s="22" t="s">
        <v>160</v>
      </c>
      <c r="K31" s="3" t="str">
        <f>_xlfn.IFNA(VLOOKUP(J31,Database!$B$4:$C$172,2,FALSE),"")</f>
        <v>D4 Teknik Permesinan Kapal</v>
      </c>
      <c r="L31" s="22" t="s">
        <v>37</v>
      </c>
      <c r="M31" s="40" t="str">
        <f>_xlfn.IFNA(VLOOKUP(L31,Database!$B$4:$C$172,2,FALSE),"")</f>
        <v>D4 Teknik Pengelasan</v>
      </c>
      <c r="N31" s="22"/>
      <c r="O31" s="40" t="str">
        <f>_xlfn.IFNA(VLOOKUP(N31,Database!$B$4:$C$172,2,FALSE),"")</f>
        <v/>
      </c>
      <c r="P31" s="22"/>
      <c r="Q31" s="40" t="str">
        <f>_xlfn.IFNA(VLOOKUP(P31,Database!$B$4:$C$172,2,FALSE),"")</f>
        <v/>
      </c>
      <c r="R31" s="22"/>
      <c r="S31" s="40" t="str">
        <f>_xlfn.IFNA(VLOOKUP(R31,Database!$B$4:$C$172,2,FALSE),"")</f>
        <v/>
      </c>
      <c r="T31" s="22"/>
      <c r="U31" s="40" t="str">
        <f>_xlfn.IFNA(VLOOKUP(T31,Database!$B$4:$C$172,2,FALSE),"")</f>
        <v/>
      </c>
      <c r="V31" s="22"/>
      <c r="W31" s="40" t="str">
        <f>_xlfn.IFNA(VLOOKUP(V31,Database!$B$4:$C$172,2,FALSE),"")</f>
        <v/>
      </c>
      <c r="X31" s="22"/>
      <c r="Y31" s="3" t="str">
        <f>_xlfn.IFNA(VLOOKUP(X31,Database!$B$4:$C$172,2,FALSE),"")</f>
        <v/>
      </c>
    </row>
    <row r="32" spans="1:25" x14ac:dyDescent="0.25">
      <c r="A32" s="15"/>
      <c r="B32" s="58"/>
      <c r="C32" s="20"/>
      <c r="D32" s="62"/>
      <c r="E32" s="19" t="str">
        <f>_xlfn.IFNA(VLOOKUP(D32,Database!$B$4:$C$172,2,FALSE),"")</f>
        <v/>
      </c>
      <c r="F32" s="23"/>
      <c r="G32" s="3" t="str">
        <f>_xlfn.IFNA(VLOOKUP(F32,Database!$B$4:$C$172,2,FALSE),"")</f>
        <v/>
      </c>
      <c r="H32" s="23"/>
      <c r="I32" s="3" t="str">
        <f>_xlfn.IFNA(VLOOKUP(H32,Database!$B$4:$C$172,2,FALSE),"")</f>
        <v/>
      </c>
      <c r="J32" s="2"/>
      <c r="K32" s="3" t="str">
        <f>_xlfn.IFNA(VLOOKUP(J32,Database!$B$4:$C$172,2,FALSE),"")</f>
        <v/>
      </c>
      <c r="L32" s="2"/>
      <c r="M32" s="3" t="str">
        <f>_xlfn.IFNA(VLOOKUP(L32,Database!$B$4:$C$172,2,FALSE),"")</f>
        <v/>
      </c>
      <c r="N32" s="2"/>
      <c r="O32" s="40" t="str">
        <f>_xlfn.IFNA(VLOOKUP(N32,Database!$B$4:$C$172,2,FALSE),"")</f>
        <v/>
      </c>
      <c r="P32" s="2"/>
      <c r="Q32" s="40" t="str">
        <f>_xlfn.IFNA(VLOOKUP(P32,Database!$B$4:$C$172,2,FALSE),"")</f>
        <v/>
      </c>
      <c r="R32" s="2"/>
      <c r="S32" s="40" t="str">
        <f>_xlfn.IFNA(VLOOKUP(R32,Database!$B$4:$C$172,2,FALSE),"")</f>
        <v/>
      </c>
      <c r="T32" s="2"/>
      <c r="U32" s="40" t="str">
        <f>_xlfn.IFNA(VLOOKUP(T32,Database!$B$4:$C$172,2,FALSE),"")</f>
        <v/>
      </c>
      <c r="V32" s="2"/>
      <c r="W32" s="40" t="str">
        <f>_xlfn.IFNA(VLOOKUP(V32,Database!$B$4:$C$172,2,FALSE),"")</f>
        <v/>
      </c>
      <c r="X32" s="2"/>
      <c r="Y32" s="3" t="str">
        <f>_xlfn.IFNA(VLOOKUP(X32,Database!$B$4:$C$172,2,FALSE),"")</f>
        <v/>
      </c>
    </row>
    <row r="33" spans="1:15" x14ac:dyDescent="0.25">
      <c r="A33" s="14"/>
      <c r="B33" s="14"/>
      <c r="C33" s="16">
        <f>SUM(C4:C32)</f>
        <v>350000000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</sheetData>
  <mergeCells count="15">
    <mergeCell ref="A1:A3"/>
    <mergeCell ref="B1:B3"/>
    <mergeCell ref="C1:C3"/>
    <mergeCell ref="D1:E2"/>
    <mergeCell ref="F1:Y1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</mergeCells>
  <dataValidations count="1">
    <dataValidation allowBlank="1" showErrorMessage="1" sqref="G4:G32 S4:S32 U4:U32 I4:I32 K4:K32 M4:M32 W4:W32 O4:O32 Q4:Q32 Y4:Y32"/>
  </dataValidations>
  <pageMargins left="0.7" right="0.7" top="0.75" bottom="0.75" header="0.3" footer="0.3"/>
  <pageSetup paperSize="9" orientation="portrait" horizontalDpi="360" verticalDpi="36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Database!$B$4:$B$172</xm:f>
          </x14:formula1>
          <xm:sqref>D4:D32 X4:X32 F4:F32 H4:H32 J4:J32 L4:L32 N4:N32 P4:P32 T4:T32 V4:V32</xm:sqref>
        </x14:dataValidation>
        <x14:dataValidation type="list" allowBlank="1" showErrorMessage="1">
          <x14:formula1>
            <xm:f>Database!B$4:B$172</xm:f>
          </x14:formula1>
          <xm:sqref>R4:R32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32"/>
  <sheetViews>
    <sheetView workbookViewId="0">
      <pane xSplit="2" ySplit="2" topLeftCell="N3" activePane="bottomRight" state="frozen"/>
      <selection pane="topRight" activeCell="C1" sqref="C1"/>
      <selection pane="bottomLeft" activeCell="A3" sqref="A3"/>
      <selection pane="bottomRight" activeCell="B3" sqref="B3:AD30"/>
    </sheetView>
  </sheetViews>
  <sheetFormatPr defaultRowHeight="15" x14ac:dyDescent="0.25"/>
  <cols>
    <col min="1" max="1" width="4.7109375" customWidth="1"/>
    <col min="2" max="2" width="35.7109375" customWidth="1"/>
    <col min="3" max="30" width="6.7109375" style="26" customWidth="1"/>
  </cols>
  <sheetData>
    <row r="1" spans="1:30" x14ac:dyDescent="0.25">
      <c r="A1" s="72" t="s">
        <v>0</v>
      </c>
      <c r="B1" s="72" t="s">
        <v>186</v>
      </c>
      <c r="C1" s="88" t="s">
        <v>188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 t="s">
        <v>189</v>
      </c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</row>
    <row r="2" spans="1:30" x14ac:dyDescent="0.25">
      <c r="A2" s="72"/>
      <c r="B2" s="72"/>
      <c r="C2" s="56">
        <v>1</v>
      </c>
      <c r="D2" s="56">
        <f>C2+1</f>
        <v>2</v>
      </c>
      <c r="E2" s="56">
        <f t="shared" ref="E2:O2" si="0">D2+1</f>
        <v>3</v>
      </c>
      <c r="F2" s="56">
        <f t="shared" si="0"/>
        <v>4</v>
      </c>
      <c r="G2" s="56">
        <f t="shared" si="0"/>
        <v>5</v>
      </c>
      <c r="H2" s="56">
        <f t="shared" si="0"/>
        <v>6</v>
      </c>
      <c r="I2" s="56">
        <f t="shared" si="0"/>
        <v>7</v>
      </c>
      <c r="J2" s="56">
        <f t="shared" si="0"/>
        <v>8</v>
      </c>
      <c r="K2" s="56">
        <f t="shared" si="0"/>
        <v>9</v>
      </c>
      <c r="L2" s="56">
        <f t="shared" si="0"/>
        <v>10</v>
      </c>
      <c r="M2" s="56">
        <f t="shared" si="0"/>
        <v>11</v>
      </c>
      <c r="N2" s="56">
        <f t="shared" si="0"/>
        <v>12</v>
      </c>
      <c r="O2" s="56">
        <f t="shared" si="0"/>
        <v>13</v>
      </c>
      <c r="P2" s="56">
        <f>O2+1</f>
        <v>14</v>
      </c>
      <c r="Q2" s="56">
        <v>1</v>
      </c>
      <c r="R2" s="56">
        <f>Q2+1</f>
        <v>2</v>
      </c>
      <c r="S2" s="56">
        <f t="shared" ref="S2:AC2" si="1">R2+1</f>
        <v>3</v>
      </c>
      <c r="T2" s="56">
        <f t="shared" si="1"/>
        <v>4</v>
      </c>
      <c r="U2" s="56">
        <f t="shared" si="1"/>
        <v>5</v>
      </c>
      <c r="V2" s="56">
        <f t="shared" si="1"/>
        <v>6</v>
      </c>
      <c r="W2" s="56">
        <f t="shared" si="1"/>
        <v>7</v>
      </c>
      <c r="X2" s="56">
        <f t="shared" si="1"/>
        <v>8</v>
      </c>
      <c r="Y2" s="56">
        <f t="shared" si="1"/>
        <v>9</v>
      </c>
      <c r="Z2" s="56">
        <f t="shared" si="1"/>
        <v>10</v>
      </c>
      <c r="AA2" s="56">
        <f t="shared" si="1"/>
        <v>11</v>
      </c>
      <c r="AB2" s="56">
        <f t="shared" si="1"/>
        <v>12</v>
      </c>
      <c r="AC2" s="56">
        <f t="shared" si="1"/>
        <v>13</v>
      </c>
      <c r="AD2" s="56">
        <f>AC2+1</f>
        <v>14</v>
      </c>
    </row>
    <row r="3" spans="1:30" ht="45" x14ac:dyDescent="0.25">
      <c r="A3" s="55">
        <v>1</v>
      </c>
      <c r="B3" s="3" t="str">
        <f>DIPA!B4</f>
        <v>Perancangan Alat Dan Mekanisme Dalam Menunjang Proses Bongkar Muat Ikan Hidup Pada Kapal Ikan Di Daerah Brondong - Lamongan</v>
      </c>
      <c r="C3" s="56">
        <f>COUNTIF(DIPA!E4,Database!$F$4)</f>
        <v>0</v>
      </c>
      <c r="D3" s="56">
        <f>COUNTIF(DIPA!E4,Database!$F$5)</f>
        <v>1</v>
      </c>
      <c r="E3" s="56">
        <f>COUNTIF(DIPA!E4,Database!$F$6)</f>
        <v>0</v>
      </c>
      <c r="F3" s="56">
        <f>COUNTIF(DIPA!E4,Database!$F$7)</f>
        <v>0</v>
      </c>
      <c r="G3" s="56">
        <f>COUNTIF(DIPA!E4,Database!$F$8)</f>
        <v>0</v>
      </c>
      <c r="H3" s="56">
        <f>COUNTIF(DIPA!E4,Database!$F$9)</f>
        <v>0</v>
      </c>
      <c r="I3" s="56">
        <f>COUNTIF(DIPA!E4,Database!$F$10)</f>
        <v>0</v>
      </c>
      <c r="J3" s="56">
        <f>COUNTIF(DIPA!E4,Database!$F$11)</f>
        <v>0</v>
      </c>
      <c r="K3" s="56">
        <f>COUNTIF(DIPA!E4,Database!$F$12)</f>
        <v>0</v>
      </c>
      <c r="L3" s="56">
        <f>COUNTIF(DIPA!E4,Database!$F$13)</f>
        <v>0</v>
      </c>
      <c r="M3" s="56">
        <f>COUNTIF(DIPA!E4,Database!$F$14)</f>
        <v>0</v>
      </c>
      <c r="N3" s="56">
        <f>COUNTIF(DIPA!E4,Database!$F$15)</f>
        <v>0</v>
      </c>
      <c r="O3" s="56">
        <f>COUNTIF(DIPA!E4,Database!$F$16)</f>
        <v>0</v>
      </c>
      <c r="P3" s="56">
        <f>COUNTIF(DIPA!E4,Database!$F$17)</f>
        <v>0</v>
      </c>
      <c r="Q3" s="56">
        <f>IF(C3=1,0,IF(COUNTIF(DIPA!F4:Y4,Database!$F$4)&gt;=1,1,0))</f>
        <v>1</v>
      </c>
      <c r="R3" s="56">
        <f>IF(D3=1,0,IF(COUNTIF(DIPA!F4:Y4,Database!$F$5)&gt;=1,1,0))</f>
        <v>0</v>
      </c>
      <c r="S3" s="56">
        <f>IF(E3=1,0,IF(COUNTIF(DIPA!F4:Y4,Database!$F$6)&gt;=1,1,0))</f>
        <v>0</v>
      </c>
      <c r="T3" s="56">
        <f>IF(F3=1,0,IF(COUNTIF(DIPA!F4:Y4,Database!$F$7)&gt;=1,1,0))</f>
        <v>0</v>
      </c>
      <c r="U3" s="56">
        <f>IF(G3=1,0,IF(COUNTIF(DIPA!F4:Y4,Database!$F$8)&gt;=1,1,0))</f>
        <v>0</v>
      </c>
      <c r="V3" s="56">
        <f>IF(H3=1,0,IF(COUNTIF(DIPA!F4:Y4,Database!$F$9)&gt;=1,1,0))</f>
        <v>0</v>
      </c>
      <c r="W3" s="56">
        <f>IF(I3=1,0,IF(COUNTIF(DIPA!F4:Y4,Database!$F$10)&gt;=1,1,0))</f>
        <v>0</v>
      </c>
      <c r="X3" s="56">
        <f>IF(J3=1,0,IF(COUNTIF(DIPA!F4:Y4,Database!$F$11)&gt;=1,1,0))</f>
        <v>1</v>
      </c>
      <c r="Y3" s="56">
        <f>IF(K3=1,0,IF(COUNTIF(DIPA!F4:Y4,Database!$F$12)&gt;=1,1,0))</f>
        <v>0</v>
      </c>
      <c r="Z3" s="56">
        <f>IF(L3=1,0,IF(COUNTIF(DIPA!F4:Y4,Database!$F$13)&gt;=1,1,0))</f>
        <v>0</v>
      </c>
      <c r="AA3" s="56">
        <f>IF(M3=1,0,IF(COUNTIF(DIPA!F4:Y4,Database!$F$14)&gt;=1,1,0))</f>
        <v>0</v>
      </c>
      <c r="AB3" s="56">
        <f>IF(N3=1,0,IF(COUNTIF(DIPA!F4:Y4,Database!$F$15)&gt;=1,1,0))</f>
        <v>0</v>
      </c>
      <c r="AC3" s="56">
        <f>IF(O3=1,0,IF(COUNTIF(DIPA!F4:Y4,Database!$F$16)&gt;=1,1,0))</f>
        <v>0</v>
      </c>
      <c r="AD3" s="56">
        <f>IF(P3=1,0,IF(COUNTIF(DIPA!F4:Y4,Database!$F$17)&gt;=1,1,0))</f>
        <v>0</v>
      </c>
    </row>
    <row r="4" spans="1:30" ht="30" x14ac:dyDescent="0.25">
      <c r="A4" s="55">
        <f>A3+1</f>
        <v>2</v>
      </c>
      <c r="B4" s="3" t="str">
        <f>DIPA!B5</f>
        <v>Analisa Kekuatan Struktur Lambung Kapal Ikan FRP Inka Mina 30GT Terhadap Kondisi Operasional Di Daerah Brondong</v>
      </c>
      <c r="C4" s="66">
        <f>COUNTIF(DIPA!E5,Database!$F$4)</f>
        <v>0</v>
      </c>
      <c r="D4" s="66">
        <f>COUNTIF(DIPA!E5,Database!$F$5)</f>
        <v>1</v>
      </c>
      <c r="E4" s="66">
        <f>COUNTIF(DIPA!E5,Database!$F$6)</f>
        <v>0</v>
      </c>
      <c r="F4" s="66">
        <f>COUNTIF(DIPA!E5,Database!$F$7)</f>
        <v>0</v>
      </c>
      <c r="G4" s="66">
        <f>COUNTIF(DIPA!E5,Database!$F$8)</f>
        <v>0</v>
      </c>
      <c r="H4" s="66">
        <f>COUNTIF(DIPA!E5,Database!$F$9)</f>
        <v>0</v>
      </c>
      <c r="I4" s="66">
        <f>COUNTIF(DIPA!E5,Database!$F$10)</f>
        <v>0</v>
      </c>
      <c r="J4" s="66">
        <f>COUNTIF(DIPA!E5,Database!$F$11)</f>
        <v>0</v>
      </c>
      <c r="K4" s="66">
        <f>COUNTIF(DIPA!E5,Database!$F$12)</f>
        <v>0</v>
      </c>
      <c r="L4" s="66">
        <f>COUNTIF(DIPA!E5,Database!$F$13)</f>
        <v>0</v>
      </c>
      <c r="M4" s="66">
        <f>COUNTIF(DIPA!E5,Database!$F$14)</f>
        <v>0</v>
      </c>
      <c r="N4" s="66">
        <f>COUNTIF(DIPA!E5,Database!$F$15)</f>
        <v>0</v>
      </c>
      <c r="O4" s="66">
        <f>COUNTIF(DIPA!E5,Database!$F$16)</f>
        <v>0</v>
      </c>
      <c r="P4" s="66">
        <f>COUNTIF(DIPA!E5,Database!$F$17)</f>
        <v>0</v>
      </c>
      <c r="Q4" s="66">
        <f>IF(C4=1,0,IF(COUNTIF(DIPA!F5:Y5,Database!$F$4)&gt;=1,1,0))</f>
        <v>0</v>
      </c>
      <c r="R4" s="66">
        <f>IF(D4=1,0,IF(COUNTIF(DIPA!F5:Y5,Database!$F$5)&gt;=1,1,0))</f>
        <v>0</v>
      </c>
      <c r="S4" s="66">
        <f>IF(E4=1,0,IF(COUNTIF(DIPA!F5:Y5,Database!$F$6)&gt;=1,1,0))</f>
        <v>0</v>
      </c>
      <c r="T4" s="66">
        <f>IF(F4=1,0,IF(COUNTIF(DIPA!F5:Y5,Database!$F$7)&gt;=1,1,0))</f>
        <v>0</v>
      </c>
      <c r="U4" s="66">
        <f>IF(G4=1,0,IF(COUNTIF(DIPA!F5:Y5,Database!$F$8)&gt;=1,1,0))</f>
        <v>0</v>
      </c>
      <c r="V4" s="66">
        <f>IF(H4=1,0,IF(COUNTIF(DIPA!F5:Y5,Database!$F$9)&gt;=1,1,0))</f>
        <v>1</v>
      </c>
      <c r="W4" s="66">
        <f>IF(I4=1,0,IF(COUNTIF(DIPA!F5:Y5,Database!$F$10)&gt;=1,1,0))</f>
        <v>1</v>
      </c>
      <c r="X4" s="66">
        <f>IF(J4=1,0,IF(COUNTIF(DIPA!F5:Y5,Database!$F$11)&gt;=1,1,0))</f>
        <v>0</v>
      </c>
      <c r="Y4" s="66">
        <f>IF(K4=1,0,IF(COUNTIF(DIPA!F5:Y5,Database!$F$12)&gt;=1,1,0))</f>
        <v>0</v>
      </c>
      <c r="Z4" s="66">
        <f>IF(L4=1,0,IF(COUNTIF(DIPA!F5:Y5,Database!$F$13)&gt;=1,1,0))</f>
        <v>0</v>
      </c>
      <c r="AA4" s="66">
        <f>IF(M4=1,0,IF(COUNTIF(DIPA!F5:Y5,Database!$F$14)&gt;=1,1,0))</f>
        <v>0</v>
      </c>
      <c r="AB4" s="66">
        <f>IF(N4=1,0,IF(COUNTIF(DIPA!F5:Y5,Database!$F$15)&gt;=1,1,0))</f>
        <v>0</v>
      </c>
      <c r="AC4" s="66">
        <f>IF(O4=1,0,IF(COUNTIF(DIPA!F5:Y5,Database!$F$16)&gt;=1,1,0))</f>
        <v>0</v>
      </c>
      <c r="AD4" s="66">
        <f>IF(P4=1,0,IF(COUNTIF(DIPA!F5:Y5,Database!$F$17)&gt;=1,1,0))</f>
        <v>0</v>
      </c>
    </row>
    <row r="5" spans="1:30" ht="30" x14ac:dyDescent="0.25">
      <c r="A5" s="55">
        <f t="shared" ref="A5:A30" si="2">A4+1</f>
        <v>3</v>
      </c>
      <c r="B5" s="3" t="str">
        <f>DIPA!B6</f>
        <v>Pembuatan Sistem Monitoring Dan Pengendalian Suhu Gardu Travo Dengan IoT</v>
      </c>
      <c r="C5" s="66">
        <f>COUNTIF(DIPA!E6,Database!$F$4)</f>
        <v>0</v>
      </c>
      <c r="D5" s="66">
        <f>COUNTIF(DIPA!E6,Database!$F$5)</f>
        <v>0</v>
      </c>
      <c r="E5" s="66">
        <f>COUNTIF(DIPA!E6,Database!$F$6)</f>
        <v>0</v>
      </c>
      <c r="F5" s="66">
        <f>COUNTIF(DIPA!E6,Database!$F$7)</f>
        <v>1</v>
      </c>
      <c r="G5" s="66">
        <f>COUNTIF(DIPA!E6,Database!$F$8)</f>
        <v>0</v>
      </c>
      <c r="H5" s="66">
        <f>COUNTIF(DIPA!E6,Database!$F$9)</f>
        <v>0</v>
      </c>
      <c r="I5" s="66">
        <f>COUNTIF(DIPA!E6,Database!$F$10)</f>
        <v>0</v>
      </c>
      <c r="J5" s="66">
        <f>COUNTIF(DIPA!E6,Database!$F$11)</f>
        <v>0</v>
      </c>
      <c r="K5" s="66">
        <f>COUNTIF(DIPA!E6,Database!$F$12)</f>
        <v>0</v>
      </c>
      <c r="L5" s="66">
        <f>COUNTIF(DIPA!E6,Database!$F$13)</f>
        <v>0</v>
      </c>
      <c r="M5" s="66">
        <f>COUNTIF(DIPA!E6,Database!$F$14)</f>
        <v>0</v>
      </c>
      <c r="N5" s="66">
        <f>COUNTIF(DIPA!E6,Database!$F$15)</f>
        <v>0</v>
      </c>
      <c r="O5" s="66">
        <f>COUNTIF(DIPA!E6,Database!$F$16)</f>
        <v>0</v>
      </c>
      <c r="P5" s="66">
        <f>COUNTIF(DIPA!E6,Database!$F$17)</f>
        <v>0</v>
      </c>
      <c r="Q5" s="66">
        <f>IF(C5=1,0,IF(COUNTIF(DIPA!F6:Y6,Database!$F$4)&gt;=1,1,0))</f>
        <v>0</v>
      </c>
      <c r="R5" s="66">
        <f>IF(D5=1,0,IF(COUNTIF(DIPA!F6:Y6,Database!$F$5)&gt;=1,1,0))</f>
        <v>0</v>
      </c>
      <c r="S5" s="66">
        <f>IF(E5=1,0,IF(COUNTIF(DIPA!F6:Y6,Database!$F$6)&gt;=1,1,0))</f>
        <v>0</v>
      </c>
      <c r="T5" s="66">
        <f>IF(F5=1,0,IF(COUNTIF(DIPA!F6:Y6,Database!$F$7)&gt;=1,1,0))</f>
        <v>0</v>
      </c>
      <c r="U5" s="66">
        <f>IF(G5=1,0,IF(COUNTIF(DIPA!F6:Y6,Database!$F$8)&gt;=1,1,0))</f>
        <v>0</v>
      </c>
      <c r="V5" s="66">
        <f>IF(H5=1,0,IF(COUNTIF(DIPA!F6:Y6,Database!$F$9)&gt;=1,1,0))</f>
        <v>0</v>
      </c>
      <c r="W5" s="66">
        <f>IF(I5=1,0,IF(COUNTIF(DIPA!F6:Y6,Database!$F$10)&gt;=1,1,0))</f>
        <v>0</v>
      </c>
      <c r="X5" s="66">
        <f>IF(J5=1,0,IF(COUNTIF(DIPA!F6:Y6,Database!$F$11)&gt;=1,1,0))</f>
        <v>0</v>
      </c>
      <c r="Y5" s="66">
        <f>IF(K5=1,0,IF(COUNTIF(DIPA!F6:Y6,Database!$F$12)&gt;=1,1,0))</f>
        <v>0</v>
      </c>
      <c r="Z5" s="66">
        <f>IF(L5=1,0,IF(COUNTIF(DIPA!F6:Y6,Database!$F$13)&gt;=1,1,0))</f>
        <v>1</v>
      </c>
      <c r="AA5" s="66">
        <f>IF(M5=1,0,IF(COUNTIF(DIPA!F6:Y6,Database!$F$14)&gt;=1,1,0))</f>
        <v>0</v>
      </c>
      <c r="AB5" s="66">
        <f>IF(N5=1,0,IF(COUNTIF(DIPA!F6:Y6,Database!$F$15)&gt;=1,1,0))</f>
        <v>0</v>
      </c>
      <c r="AC5" s="66">
        <f>IF(O5=1,0,IF(COUNTIF(DIPA!F6:Y6,Database!$F$16)&gt;=1,1,0))</f>
        <v>0</v>
      </c>
      <c r="AD5" s="66">
        <f>IF(P5=1,0,IF(COUNTIF(DIPA!F6:Y6,Database!$F$17)&gt;=1,1,0))</f>
        <v>0</v>
      </c>
    </row>
    <row r="6" spans="1:30" ht="30" x14ac:dyDescent="0.25">
      <c r="A6" s="55">
        <f t="shared" si="2"/>
        <v>4</v>
      </c>
      <c r="B6" s="3" t="str">
        <f>DIPA!B7</f>
        <v>Pemodelan Filter Pasif Untuk Mereduksi Harmonik Pada Distribusi Listrik Di Kapal Dengan Kontrol IoT</v>
      </c>
      <c r="C6" s="66">
        <f>COUNTIF(DIPA!E7,Database!$F$4)</f>
        <v>0</v>
      </c>
      <c r="D6" s="66">
        <f>COUNTIF(DIPA!E7,Database!$F$5)</f>
        <v>0</v>
      </c>
      <c r="E6" s="66">
        <f>COUNTIF(DIPA!E7,Database!$F$6)</f>
        <v>0</v>
      </c>
      <c r="F6" s="66">
        <f>COUNTIF(DIPA!E7,Database!$F$7)</f>
        <v>1</v>
      </c>
      <c r="G6" s="66">
        <f>COUNTIF(DIPA!E7,Database!$F$8)</f>
        <v>0</v>
      </c>
      <c r="H6" s="66">
        <f>COUNTIF(DIPA!E7,Database!$F$9)</f>
        <v>0</v>
      </c>
      <c r="I6" s="66">
        <f>COUNTIF(DIPA!E7,Database!$F$10)</f>
        <v>0</v>
      </c>
      <c r="J6" s="66">
        <f>COUNTIF(DIPA!E7,Database!$F$11)</f>
        <v>0</v>
      </c>
      <c r="K6" s="66">
        <f>COUNTIF(DIPA!E7,Database!$F$12)</f>
        <v>0</v>
      </c>
      <c r="L6" s="66">
        <f>COUNTIF(DIPA!E7,Database!$F$13)</f>
        <v>0</v>
      </c>
      <c r="M6" s="66">
        <f>COUNTIF(DIPA!E7,Database!$F$14)</f>
        <v>0</v>
      </c>
      <c r="N6" s="66">
        <f>COUNTIF(DIPA!E7,Database!$F$15)</f>
        <v>0</v>
      </c>
      <c r="O6" s="66">
        <f>COUNTIF(DIPA!E7,Database!$F$16)</f>
        <v>0</v>
      </c>
      <c r="P6" s="66">
        <f>COUNTIF(DIPA!E7,Database!$F$17)</f>
        <v>0</v>
      </c>
      <c r="Q6" s="66">
        <f>IF(C6=1,0,IF(COUNTIF(DIPA!F7:Y7,Database!$F$4)&gt;=1,1,0))</f>
        <v>0</v>
      </c>
      <c r="R6" s="66">
        <f>IF(D6=1,0,IF(COUNTIF(DIPA!F7:Y7,Database!$F$5)&gt;=1,1,0))</f>
        <v>0</v>
      </c>
      <c r="S6" s="66">
        <f>IF(E6=1,0,IF(COUNTIF(DIPA!F7:Y7,Database!$F$6)&gt;=1,1,0))</f>
        <v>0</v>
      </c>
      <c r="T6" s="66">
        <f>IF(F6=1,0,IF(COUNTIF(DIPA!F7:Y7,Database!$F$7)&gt;=1,1,0))</f>
        <v>0</v>
      </c>
      <c r="U6" s="66">
        <f>IF(G6=1,0,IF(COUNTIF(DIPA!F7:Y7,Database!$F$8)&gt;=1,1,0))</f>
        <v>0</v>
      </c>
      <c r="V6" s="66">
        <f>IF(H6=1,0,IF(COUNTIF(DIPA!F7:Y7,Database!$F$9)&gt;=1,1,0))</f>
        <v>0</v>
      </c>
      <c r="W6" s="66">
        <f>IF(I6=1,0,IF(COUNTIF(DIPA!F7:Y7,Database!$F$10)&gt;=1,1,0))</f>
        <v>0</v>
      </c>
      <c r="X6" s="66">
        <f>IF(J6=1,0,IF(COUNTIF(DIPA!F7:Y7,Database!$F$11)&gt;=1,1,0))</f>
        <v>0</v>
      </c>
      <c r="Y6" s="66">
        <f>IF(K6=1,0,IF(COUNTIF(DIPA!F7:Y7,Database!$F$12)&gt;=1,1,0))</f>
        <v>0</v>
      </c>
      <c r="Z6" s="66">
        <f>IF(L6=1,0,IF(COUNTIF(DIPA!F7:Y7,Database!$F$13)&gt;=1,1,0))</f>
        <v>1</v>
      </c>
      <c r="AA6" s="66">
        <f>IF(M6=1,0,IF(COUNTIF(DIPA!F7:Y7,Database!$F$14)&gt;=1,1,0))</f>
        <v>1</v>
      </c>
      <c r="AB6" s="66">
        <f>IF(N6=1,0,IF(COUNTIF(DIPA!F7:Y7,Database!$F$15)&gt;=1,1,0))</f>
        <v>0</v>
      </c>
      <c r="AC6" s="66">
        <f>IF(O6=1,0,IF(COUNTIF(DIPA!F7:Y7,Database!$F$16)&gt;=1,1,0))</f>
        <v>0</v>
      </c>
      <c r="AD6" s="66">
        <f>IF(P6=1,0,IF(COUNTIF(DIPA!F7:Y7,Database!$F$17)&gt;=1,1,0))</f>
        <v>0</v>
      </c>
    </row>
    <row r="7" spans="1:30" ht="30" x14ac:dyDescent="0.25">
      <c r="A7" s="65">
        <f t="shared" si="2"/>
        <v>5</v>
      </c>
      <c r="B7" s="3" t="str">
        <f>DIPA!B8</f>
        <v>Perancangan Kapal Keroncong Orchestra Sebagai Wahana Wisata Air Surabaya Tempo Doeloe</v>
      </c>
      <c r="C7" s="66">
        <f>COUNTIF(DIPA!E8,Database!$F$4)</f>
        <v>1</v>
      </c>
      <c r="D7" s="66">
        <f>COUNTIF(DIPA!E8,Database!$F$5)</f>
        <v>0</v>
      </c>
      <c r="E7" s="66">
        <f>COUNTIF(DIPA!E8,Database!$F$6)</f>
        <v>0</v>
      </c>
      <c r="F7" s="66">
        <f>COUNTIF(DIPA!E8,Database!$F$7)</f>
        <v>0</v>
      </c>
      <c r="G7" s="66">
        <f>COUNTIF(DIPA!E8,Database!$F$8)</f>
        <v>0</v>
      </c>
      <c r="H7" s="66">
        <f>COUNTIF(DIPA!E8,Database!$F$9)</f>
        <v>0</v>
      </c>
      <c r="I7" s="66">
        <f>COUNTIF(DIPA!E8,Database!$F$10)</f>
        <v>0</v>
      </c>
      <c r="J7" s="66">
        <f>COUNTIF(DIPA!E8,Database!$F$11)</f>
        <v>0</v>
      </c>
      <c r="K7" s="66">
        <f>COUNTIF(DIPA!E8,Database!$F$12)</f>
        <v>0</v>
      </c>
      <c r="L7" s="66">
        <f>COUNTIF(DIPA!E8,Database!$F$13)</f>
        <v>0</v>
      </c>
      <c r="M7" s="66">
        <f>COUNTIF(DIPA!E8,Database!$F$14)</f>
        <v>0</v>
      </c>
      <c r="N7" s="66">
        <f>COUNTIF(DIPA!E8,Database!$F$15)</f>
        <v>0</v>
      </c>
      <c r="O7" s="66">
        <f>COUNTIF(DIPA!E8,Database!$F$16)</f>
        <v>0</v>
      </c>
      <c r="P7" s="66">
        <f>COUNTIF(DIPA!E8,Database!$F$17)</f>
        <v>0</v>
      </c>
      <c r="Q7" s="66">
        <f>IF(C7=1,0,IF(COUNTIF(DIPA!F8:Y8,Database!$F$4)&gt;=1,1,0))</f>
        <v>0</v>
      </c>
      <c r="R7" s="66">
        <f>IF(D7=1,0,IF(COUNTIF(DIPA!F8:Y8,Database!$F$5)&gt;=1,1,0))</f>
        <v>0</v>
      </c>
      <c r="S7" s="66">
        <f>IF(E7=1,0,IF(COUNTIF(DIPA!F8:Y8,Database!$F$6)&gt;=1,1,0))</f>
        <v>1</v>
      </c>
      <c r="T7" s="66">
        <f>IF(F7=1,0,IF(COUNTIF(DIPA!F8:Y8,Database!$F$7)&gt;=1,1,0))</f>
        <v>0</v>
      </c>
      <c r="U7" s="66">
        <f>IF(G7=1,0,IF(COUNTIF(DIPA!F8:Y8,Database!$F$8)&gt;=1,1,0))</f>
        <v>0</v>
      </c>
      <c r="V7" s="66">
        <f>IF(H7=1,0,IF(COUNTIF(DIPA!F8:Y8,Database!$F$9)&gt;=1,1,0))</f>
        <v>1</v>
      </c>
      <c r="W7" s="66">
        <f>IF(I7=1,0,IF(COUNTIF(DIPA!F8:Y8,Database!$F$10)&gt;=1,1,0))</f>
        <v>0</v>
      </c>
      <c r="X7" s="66">
        <f>IF(J7=1,0,IF(COUNTIF(DIPA!F8:Y8,Database!$F$11)&gt;=1,1,0))</f>
        <v>0</v>
      </c>
      <c r="Y7" s="66">
        <f>IF(K7=1,0,IF(COUNTIF(DIPA!F8:Y8,Database!$F$12)&gt;=1,1,0))</f>
        <v>0</v>
      </c>
      <c r="Z7" s="66">
        <f>IF(L7=1,0,IF(COUNTIF(DIPA!F8:Y8,Database!$F$13)&gt;=1,1,0))</f>
        <v>0</v>
      </c>
      <c r="AA7" s="66">
        <f>IF(M7=1,0,IF(COUNTIF(DIPA!F8:Y8,Database!$F$14)&gt;=1,1,0))</f>
        <v>0</v>
      </c>
      <c r="AB7" s="66">
        <f>IF(N7=1,0,IF(COUNTIF(DIPA!F8:Y8,Database!$F$15)&gt;=1,1,0))</f>
        <v>0</v>
      </c>
      <c r="AC7" s="66">
        <f>IF(O7=1,0,IF(COUNTIF(DIPA!F8:Y8,Database!$F$16)&gt;=1,1,0))</f>
        <v>0</v>
      </c>
      <c r="AD7" s="66">
        <f>IF(P7=1,0,IF(COUNTIF(DIPA!F8:Y8,Database!$F$17)&gt;=1,1,0))</f>
        <v>0</v>
      </c>
    </row>
    <row r="8" spans="1:30" ht="30" x14ac:dyDescent="0.25">
      <c r="A8" s="65">
        <f t="shared" si="2"/>
        <v>6</v>
      </c>
      <c r="B8" s="3" t="str">
        <f>DIPA!B9</f>
        <v>Perancangan Fish Aggregating Devices (FAD) Sekaligus Sebagai Liferaft Untuk Mendukung Kapal Ikan Berkelanjutan Di Indonesia</v>
      </c>
      <c r="C8" s="66">
        <f>COUNTIF(DIPA!E9,Database!$F$4)</f>
        <v>1</v>
      </c>
      <c r="D8" s="66">
        <f>COUNTIF(DIPA!E9,Database!$F$5)</f>
        <v>0</v>
      </c>
      <c r="E8" s="66">
        <f>COUNTIF(DIPA!E9,Database!$F$6)</f>
        <v>0</v>
      </c>
      <c r="F8" s="66">
        <f>COUNTIF(DIPA!E9,Database!$F$7)</f>
        <v>0</v>
      </c>
      <c r="G8" s="66">
        <f>COUNTIF(DIPA!E9,Database!$F$8)</f>
        <v>0</v>
      </c>
      <c r="H8" s="66">
        <f>COUNTIF(DIPA!E9,Database!$F$9)</f>
        <v>0</v>
      </c>
      <c r="I8" s="66">
        <f>COUNTIF(DIPA!E9,Database!$F$10)</f>
        <v>0</v>
      </c>
      <c r="J8" s="66">
        <f>COUNTIF(DIPA!E9,Database!$F$11)</f>
        <v>0</v>
      </c>
      <c r="K8" s="66">
        <f>COUNTIF(DIPA!E9,Database!$F$12)</f>
        <v>0</v>
      </c>
      <c r="L8" s="66">
        <f>COUNTIF(DIPA!E9,Database!$F$13)</f>
        <v>0</v>
      </c>
      <c r="M8" s="66">
        <f>COUNTIF(DIPA!E9,Database!$F$14)</f>
        <v>0</v>
      </c>
      <c r="N8" s="66">
        <f>COUNTIF(DIPA!E9,Database!$F$15)</f>
        <v>0</v>
      </c>
      <c r="O8" s="66">
        <f>COUNTIF(DIPA!E9,Database!$F$16)</f>
        <v>0</v>
      </c>
      <c r="P8" s="66">
        <f>COUNTIF(DIPA!E9,Database!$F$17)</f>
        <v>0</v>
      </c>
      <c r="Q8" s="66">
        <f>IF(C8=1,0,IF(COUNTIF(DIPA!F9:Y9,Database!$F$4)&gt;=1,1,0))</f>
        <v>0</v>
      </c>
      <c r="R8" s="66">
        <f>IF(D8=1,0,IF(COUNTIF(DIPA!F9:Y9,Database!$F$5)&gt;=1,1,0))</f>
        <v>1</v>
      </c>
      <c r="S8" s="66">
        <f>IF(E8=1,0,IF(COUNTIF(DIPA!F9:Y9,Database!$F$6)&gt;=1,1,0))</f>
        <v>0</v>
      </c>
      <c r="T8" s="66">
        <f>IF(F8=1,0,IF(COUNTIF(DIPA!F9:Y9,Database!$F$7)&gt;=1,1,0))</f>
        <v>1</v>
      </c>
      <c r="U8" s="66">
        <f>IF(G8=1,0,IF(COUNTIF(DIPA!F9:Y9,Database!$F$8)&gt;=1,1,0))</f>
        <v>0</v>
      </c>
      <c r="V8" s="66">
        <f>IF(H8=1,0,IF(COUNTIF(DIPA!F9:Y9,Database!$F$9)&gt;=1,1,0))</f>
        <v>1</v>
      </c>
      <c r="W8" s="66">
        <f>IF(I8=1,0,IF(COUNTIF(DIPA!F9:Y9,Database!$F$10)&gt;=1,1,0))</f>
        <v>0</v>
      </c>
      <c r="X8" s="66">
        <f>IF(J8=1,0,IF(COUNTIF(DIPA!F9:Y9,Database!$F$11)&gt;=1,1,0))</f>
        <v>0</v>
      </c>
      <c r="Y8" s="66">
        <f>IF(K8=1,0,IF(COUNTIF(DIPA!F9:Y9,Database!$F$12)&gt;=1,1,0))</f>
        <v>0</v>
      </c>
      <c r="Z8" s="66">
        <f>IF(L8=1,0,IF(COUNTIF(DIPA!F9:Y9,Database!$F$13)&gt;=1,1,0))</f>
        <v>0</v>
      </c>
      <c r="AA8" s="66">
        <f>IF(M8=1,0,IF(COUNTIF(DIPA!F9:Y9,Database!$F$14)&gt;=1,1,0))</f>
        <v>0</v>
      </c>
      <c r="AB8" s="66">
        <f>IF(N8=1,0,IF(COUNTIF(DIPA!F9:Y9,Database!$F$15)&gt;=1,1,0))</f>
        <v>0</v>
      </c>
      <c r="AC8" s="66">
        <f>IF(O8=1,0,IF(COUNTIF(DIPA!F9:Y9,Database!$F$16)&gt;=1,1,0))</f>
        <v>0</v>
      </c>
      <c r="AD8" s="66">
        <f>IF(P8=1,0,IF(COUNTIF(DIPA!F9:Y9,Database!$F$17)&gt;=1,1,0))</f>
        <v>0</v>
      </c>
    </row>
    <row r="9" spans="1:30" ht="30" x14ac:dyDescent="0.25">
      <c r="A9" s="65">
        <f t="shared" si="2"/>
        <v>7</v>
      </c>
      <c r="B9" s="3" t="str">
        <f>DIPA!B10</f>
        <v>Analisa Kelayakan Penggunaan Bahan Pvc Sebagai Pengganti Kayu Pada Pembuatan Kapal Nelayan Tradisional</v>
      </c>
      <c r="C9" s="66">
        <f>COUNTIF(DIPA!E10,Database!$F$4)</f>
        <v>0</v>
      </c>
      <c r="D9" s="66">
        <f>COUNTIF(DIPA!E10,Database!$F$5)</f>
        <v>0</v>
      </c>
      <c r="E9" s="66">
        <f>COUNTIF(DIPA!E10,Database!$F$6)</f>
        <v>0</v>
      </c>
      <c r="F9" s="66">
        <f>COUNTIF(DIPA!E10,Database!$F$7)</f>
        <v>0</v>
      </c>
      <c r="G9" s="66">
        <f>COUNTIF(DIPA!E10,Database!$F$8)</f>
        <v>0</v>
      </c>
      <c r="H9" s="66">
        <f>COUNTIF(DIPA!E10,Database!$F$9)</f>
        <v>0</v>
      </c>
      <c r="I9" s="66">
        <f>COUNTIF(DIPA!E10,Database!$F$10)</f>
        <v>0</v>
      </c>
      <c r="J9" s="66">
        <f>COUNTIF(DIPA!E10,Database!$F$11)</f>
        <v>1</v>
      </c>
      <c r="K9" s="66">
        <f>COUNTIF(DIPA!E10,Database!$F$12)</f>
        <v>0</v>
      </c>
      <c r="L9" s="66">
        <f>COUNTIF(DIPA!E10,Database!$F$13)</f>
        <v>0</v>
      </c>
      <c r="M9" s="66">
        <f>COUNTIF(DIPA!E10,Database!$F$14)</f>
        <v>0</v>
      </c>
      <c r="N9" s="66">
        <f>COUNTIF(DIPA!E10,Database!$F$15)</f>
        <v>0</v>
      </c>
      <c r="O9" s="66">
        <f>COUNTIF(DIPA!E10,Database!$F$16)</f>
        <v>0</v>
      </c>
      <c r="P9" s="66">
        <f>COUNTIF(DIPA!E10,Database!$F$17)</f>
        <v>0</v>
      </c>
      <c r="Q9" s="66">
        <f>IF(C9=1,0,IF(COUNTIF(DIPA!F10:Y10,Database!$F$4)&gt;=1,1,0))</f>
        <v>0</v>
      </c>
      <c r="R9" s="66">
        <f>IF(D9=1,0,IF(COUNTIF(DIPA!F10:Y10,Database!$F$5)&gt;=1,1,0))</f>
        <v>0</v>
      </c>
      <c r="S9" s="66">
        <f>IF(E9=1,0,IF(COUNTIF(DIPA!F10:Y10,Database!$F$6)&gt;=1,1,0))</f>
        <v>0</v>
      </c>
      <c r="T9" s="66">
        <f>IF(F9=1,0,IF(COUNTIF(DIPA!F10:Y10,Database!$F$7)&gt;=1,1,0))</f>
        <v>0</v>
      </c>
      <c r="U9" s="66">
        <f>IF(G9=1,0,IF(COUNTIF(DIPA!F10:Y10,Database!$F$8)&gt;=1,1,0))</f>
        <v>0</v>
      </c>
      <c r="V9" s="66">
        <f>IF(H9=1,0,IF(COUNTIF(DIPA!F10:Y10,Database!$F$9)&gt;=1,1,0))</f>
        <v>0</v>
      </c>
      <c r="W9" s="66">
        <f>IF(I9=1,0,IF(COUNTIF(DIPA!F10:Y10,Database!$F$10)&gt;=1,1,0))</f>
        <v>0</v>
      </c>
      <c r="X9" s="66">
        <f>IF(J9=1,0,IF(COUNTIF(DIPA!F10:Y10,Database!$F$11)&gt;=1,1,0))</f>
        <v>0</v>
      </c>
      <c r="Y9" s="66">
        <f>IF(K9=1,0,IF(COUNTIF(DIPA!F10:Y10,Database!$F$12)&gt;=1,1,0))</f>
        <v>0</v>
      </c>
      <c r="Z9" s="66">
        <f>IF(L9=1,0,IF(COUNTIF(DIPA!F10:Y10,Database!$F$13)&gt;=1,1,0))</f>
        <v>0</v>
      </c>
      <c r="AA9" s="66">
        <f>IF(M9=1,0,IF(COUNTIF(DIPA!F10:Y10,Database!$F$14)&gt;=1,1,0))</f>
        <v>1</v>
      </c>
      <c r="AB9" s="66">
        <f>IF(N9=1,0,IF(COUNTIF(DIPA!F10:Y10,Database!$F$15)&gt;=1,1,0))</f>
        <v>0</v>
      </c>
      <c r="AC9" s="66">
        <f>IF(O9=1,0,IF(COUNTIF(DIPA!F10:Y10,Database!$F$16)&gt;=1,1,0))</f>
        <v>0</v>
      </c>
      <c r="AD9" s="66">
        <f>IF(P9=1,0,IF(COUNTIF(DIPA!F10:Y10,Database!$F$17)&gt;=1,1,0))</f>
        <v>1</v>
      </c>
    </row>
    <row r="10" spans="1:30" ht="30" x14ac:dyDescent="0.25">
      <c r="A10" s="65">
        <f t="shared" si="2"/>
        <v>8</v>
      </c>
      <c r="B10" s="3" t="str">
        <f>DIPA!B11</f>
        <v>Kajian Eksperimental Pengaruh Tekanan Injektor Pada Penggunaan Bahan Bakar Solar Dari Daur Ulang Minyak Pelumas Bekas Terhadap Unjuk Kerja Four Stroke Small Marine Diesel Engine</v>
      </c>
      <c r="C10" s="66">
        <f>COUNTIF(DIPA!E11,Database!$F$4)</f>
        <v>0</v>
      </c>
      <c r="D10" s="66">
        <f>COUNTIF(DIPA!E11,Database!$F$5)</f>
        <v>0</v>
      </c>
      <c r="E10" s="66">
        <f>COUNTIF(DIPA!E11,Database!$F$6)</f>
        <v>1</v>
      </c>
      <c r="F10" s="66">
        <f>COUNTIF(DIPA!E11,Database!$F$7)</f>
        <v>0</v>
      </c>
      <c r="G10" s="66">
        <f>COUNTIF(DIPA!E11,Database!$F$8)</f>
        <v>0</v>
      </c>
      <c r="H10" s="66">
        <f>COUNTIF(DIPA!E11,Database!$F$9)</f>
        <v>0</v>
      </c>
      <c r="I10" s="66">
        <f>COUNTIF(DIPA!E11,Database!$F$10)</f>
        <v>0</v>
      </c>
      <c r="J10" s="66">
        <f>COUNTIF(DIPA!E11,Database!$F$11)</f>
        <v>0</v>
      </c>
      <c r="K10" s="66">
        <f>COUNTIF(DIPA!E11,Database!$F$12)</f>
        <v>0</v>
      </c>
      <c r="L10" s="66">
        <f>COUNTIF(DIPA!E11,Database!$F$13)</f>
        <v>0</v>
      </c>
      <c r="M10" s="66">
        <f>COUNTIF(DIPA!E11,Database!$F$14)</f>
        <v>0</v>
      </c>
      <c r="N10" s="66">
        <f>COUNTIF(DIPA!E11,Database!$F$15)</f>
        <v>0</v>
      </c>
      <c r="O10" s="66">
        <f>COUNTIF(DIPA!E11,Database!$F$16)</f>
        <v>0</v>
      </c>
      <c r="P10" s="66">
        <f>COUNTIF(DIPA!E11,Database!$F$17)</f>
        <v>0</v>
      </c>
      <c r="Q10" s="66">
        <f>IF(C10=1,0,IF(COUNTIF(DIPA!F11:Y11,Database!$F$4)&gt;=1,1,0))</f>
        <v>0</v>
      </c>
      <c r="R10" s="66">
        <f>IF(D10=1,0,IF(COUNTIF(DIPA!F11:Y11,Database!$F$5)&gt;=1,1,0))</f>
        <v>0</v>
      </c>
      <c r="S10" s="66">
        <f>IF(E10=1,0,IF(COUNTIF(DIPA!F11:Y11,Database!$F$6)&gt;=1,1,0))</f>
        <v>0</v>
      </c>
      <c r="T10" s="66">
        <f>IF(F10=1,0,IF(COUNTIF(DIPA!F11:Y11,Database!$F$7)&gt;=1,1,0))</f>
        <v>0</v>
      </c>
      <c r="U10" s="66">
        <f>IF(G10=1,0,IF(COUNTIF(DIPA!F11:Y11,Database!$F$8)&gt;=1,1,0))</f>
        <v>0</v>
      </c>
      <c r="V10" s="66">
        <f>IF(H10=1,0,IF(COUNTIF(DIPA!F11:Y11,Database!$F$9)&gt;=1,1,0))</f>
        <v>0</v>
      </c>
      <c r="W10" s="66">
        <f>IF(I10=1,0,IF(COUNTIF(DIPA!F11:Y11,Database!$F$10)&gt;=1,1,0))</f>
        <v>0</v>
      </c>
      <c r="X10" s="66">
        <f>IF(J10=1,0,IF(COUNTIF(DIPA!F11:Y11,Database!$F$11)&gt;=1,1,0))</f>
        <v>1</v>
      </c>
      <c r="Y10" s="66">
        <f>IF(K10=1,0,IF(COUNTIF(DIPA!F11:Y11,Database!$F$12)&gt;=1,1,0))</f>
        <v>0</v>
      </c>
      <c r="Z10" s="66">
        <f>IF(L10=1,0,IF(COUNTIF(DIPA!F11:Y11,Database!$F$13)&gt;=1,1,0))</f>
        <v>0</v>
      </c>
      <c r="AA10" s="66">
        <f>IF(M10=1,0,IF(COUNTIF(DIPA!F11:Y11,Database!$F$14)&gt;=1,1,0))</f>
        <v>0</v>
      </c>
      <c r="AB10" s="66">
        <f>IF(N10=1,0,IF(COUNTIF(DIPA!F11:Y11,Database!$F$15)&gt;=1,1,0))</f>
        <v>0</v>
      </c>
      <c r="AC10" s="66">
        <f>IF(O10=1,0,IF(COUNTIF(DIPA!F11:Y11,Database!$F$16)&gt;=1,1,0))</f>
        <v>0</v>
      </c>
      <c r="AD10" s="66">
        <f>IF(P10=1,0,IF(COUNTIF(DIPA!F11:Y11,Database!$F$17)&gt;=1,1,0))</f>
        <v>1</v>
      </c>
    </row>
    <row r="11" spans="1:30" ht="30" x14ac:dyDescent="0.25">
      <c r="A11" s="65">
        <f t="shared" si="2"/>
        <v>9</v>
      </c>
      <c r="B11" s="3" t="str">
        <f>DIPA!B12</f>
        <v>Pemanfaatan Limbah Fiber Kelapa Sawit Sebagai Bahan Komposit Fiber Diperkuat Polimer Epoxy Sebagai Material Kapal.</v>
      </c>
      <c r="C11" s="66">
        <f>COUNTIF(DIPA!E12,Database!$F$4)</f>
        <v>0</v>
      </c>
      <c r="D11" s="66">
        <f>COUNTIF(DIPA!E12,Database!$F$5)</f>
        <v>0</v>
      </c>
      <c r="E11" s="66">
        <f>COUNTIF(DIPA!E12,Database!$F$6)</f>
        <v>1</v>
      </c>
      <c r="F11" s="66">
        <f>COUNTIF(DIPA!E12,Database!$F$7)</f>
        <v>0</v>
      </c>
      <c r="G11" s="66">
        <f>COUNTIF(DIPA!E12,Database!$F$8)</f>
        <v>0</v>
      </c>
      <c r="H11" s="66">
        <f>COUNTIF(DIPA!E12,Database!$F$9)</f>
        <v>0</v>
      </c>
      <c r="I11" s="66">
        <f>COUNTIF(DIPA!E12,Database!$F$10)</f>
        <v>0</v>
      </c>
      <c r="J11" s="66">
        <f>COUNTIF(DIPA!E12,Database!$F$11)</f>
        <v>0</v>
      </c>
      <c r="K11" s="66">
        <f>COUNTIF(DIPA!E12,Database!$F$12)</f>
        <v>0</v>
      </c>
      <c r="L11" s="66">
        <f>COUNTIF(DIPA!E12,Database!$F$13)</f>
        <v>0</v>
      </c>
      <c r="M11" s="66">
        <f>COUNTIF(DIPA!E12,Database!$F$14)</f>
        <v>0</v>
      </c>
      <c r="N11" s="66">
        <f>COUNTIF(DIPA!E12,Database!$F$15)</f>
        <v>0</v>
      </c>
      <c r="O11" s="66">
        <f>COUNTIF(DIPA!E12,Database!$F$16)</f>
        <v>0</v>
      </c>
      <c r="P11" s="66">
        <f>COUNTIF(DIPA!E12,Database!$F$17)</f>
        <v>0</v>
      </c>
      <c r="Q11" s="66">
        <f>IF(C11=1,0,IF(COUNTIF(DIPA!F12:Y12,Database!$F$4)&gt;=1,1,0))</f>
        <v>0</v>
      </c>
      <c r="R11" s="66">
        <f>IF(D11=1,0,IF(COUNTIF(DIPA!F12:Y12,Database!$F$5)&gt;=1,1,0))</f>
        <v>0</v>
      </c>
      <c r="S11" s="66">
        <f>IF(E11=1,0,IF(COUNTIF(DIPA!F12:Y12,Database!$F$6)&gt;=1,1,0))</f>
        <v>0</v>
      </c>
      <c r="T11" s="66">
        <f>IF(F11=1,0,IF(COUNTIF(DIPA!F12:Y12,Database!$F$7)&gt;=1,1,0))</f>
        <v>0</v>
      </c>
      <c r="U11" s="66">
        <f>IF(G11=1,0,IF(COUNTIF(DIPA!F12:Y12,Database!$F$8)&gt;=1,1,0))</f>
        <v>0</v>
      </c>
      <c r="V11" s="66">
        <f>IF(H11=1,0,IF(COUNTIF(DIPA!F12:Y12,Database!$F$9)&gt;=1,1,0))</f>
        <v>0</v>
      </c>
      <c r="W11" s="66">
        <f>IF(I11=1,0,IF(COUNTIF(DIPA!F12:Y12,Database!$F$10)&gt;=1,1,0))</f>
        <v>0</v>
      </c>
      <c r="X11" s="66">
        <f>IF(J11=1,0,IF(COUNTIF(DIPA!F12:Y12,Database!$F$11)&gt;=1,1,0))</f>
        <v>0</v>
      </c>
      <c r="Y11" s="66">
        <f>IF(K11=1,0,IF(COUNTIF(DIPA!F12:Y12,Database!$F$12)&gt;=1,1,0))</f>
        <v>0</v>
      </c>
      <c r="Z11" s="66">
        <f>IF(L11=1,0,IF(COUNTIF(DIPA!F12:Y12,Database!$F$13)&gt;=1,1,0))</f>
        <v>0</v>
      </c>
      <c r="AA11" s="66">
        <f>IF(M11=1,0,IF(COUNTIF(DIPA!F12:Y12,Database!$F$14)&gt;=1,1,0))</f>
        <v>1</v>
      </c>
      <c r="AB11" s="66">
        <f>IF(N11=1,0,IF(COUNTIF(DIPA!F12:Y12,Database!$F$15)&gt;=1,1,0))</f>
        <v>1</v>
      </c>
      <c r="AC11" s="66">
        <f>IF(O11=1,0,IF(COUNTIF(DIPA!F12:Y12,Database!$F$16)&gt;=1,1,0))</f>
        <v>1</v>
      </c>
      <c r="AD11" s="66">
        <f>IF(P11=1,0,IF(COUNTIF(DIPA!F12:Y12,Database!$F$17)&gt;=1,1,0))</f>
        <v>0</v>
      </c>
    </row>
    <row r="12" spans="1:30" ht="30" x14ac:dyDescent="0.25">
      <c r="A12" s="65">
        <f t="shared" si="2"/>
        <v>10</v>
      </c>
      <c r="B12" s="3" t="str">
        <f>DIPA!B13</f>
        <v>Analisis Tingkat Kepuasan Pengguna Jasa Unit Layanan Di PPNS Dengan Metode Discriminant Analysis Dalam Menuju Pelayanan Prima</v>
      </c>
      <c r="C12" s="66">
        <f>COUNTIF(DIPA!E13,Database!$F$4)</f>
        <v>0</v>
      </c>
      <c r="D12" s="66">
        <f>COUNTIF(DIPA!E13,Database!$F$5)</f>
        <v>0</v>
      </c>
      <c r="E12" s="66">
        <f>COUNTIF(DIPA!E13,Database!$F$6)</f>
        <v>0</v>
      </c>
      <c r="F12" s="66">
        <f>COUNTIF(DIPA!E13,Database!$F$7)</f>
        <v>0</v>
      </c>
      <c r="G12" s="66">
        <f>COUNTIF(DIPA!E13,Database!$F$8)</f>
        <v>0</v>
      </c>
      <c r="H12" s="66">
        <f>COUNTIF(DIPA!E13,Database!$F$9)</f>
        <v>0</v>
      </c>
      <c r="I12" s="66">
        <f>COUNTIF(DIPA!E13,Database!$F$10)</f>
        <v>0</v>
      </c>
      <c r="J12" s="66">
        <f>COUNTIF(DIPA!E13,Database!$F$11)</f>
        <v>0</v>
      </c>
      <c r="K12" s="66">
        <f>COUNTIF(DIPA!E13,Database!$F$12)</f>
        <v>0</v>
      </c>
      <c r="L12" s="66">
        <f>COUNTIF(DIPA!E13,Database!$F$13)</f>
        <v>0</v>
      </c>
      <c r="M12" s="66">
        <f>COUNTIF(DIPA!E13,Database!$F$14)</f>
        <v>0</v>
      </c>
      <c r="N12" s="66">
        <f>COUNTIF(DIPA!E13,Database!$F$15)</f>
        <v>0</v>
      </c>
      <c r="O12" s="66">
        <f>COUNTIF(DIPA!E13,Database!$F$16)</f>
        <v>0</v>
      </c>
      <c r="P12" s="66">
        <f>COUNTIF(DIPA!E13,Database!$F$17)</f>
        <v>1</v>
      </c>
      <c r="Q12" s="66">
        <f>IF(C12=1,0,IF(COUNTIF(DIPA!F13:Y13,Database!$F$4)&gt;=1,1,0))</f>
        <v>0</v>
      </c>
      <c r="R12" s="66">
        <f>IF(D12=1,0,IF(COUNTIF(DIPA!F13:Y13,Database!$F$5)&gt;=1,1,0))</f>
        <v>0</v>
      </c>
      <c r="S12" s="66">
        <f>IF(E12=1,0,IF(COUNTIF(DIPA!F13:Y13,Database!$F$6)&gt;=1,1,0))</f>
        <v>0</v>
      </c>
      <c r="T12" s="66">
        <f>IF(F12=1,0,IF(COUNTIF(DIPA!F13:Y13,Database!$F$7)&gt;=1,1,0))</f>
        <v>0</v>
      </c>
      <c r="U12" s="66">
        <f>IF(G12=1,0,IF(COUNTIF(DIPA!F13:Y13,Database!$F$8)&gt;=1,1,0))</f>
        <v>0</v>
      </c>
      <c r="V12" s="66">
        <f>IF(H12=1,0,IF(COUNTIF(DIPA!F13:Y13,Database!$F$9)&gt;=1,1,0))</f>
        <v>0</v>
      </c>
      <c r="W12" s="66">
        <f>IF(I12=1,0,IF(COUNTIF(DIPA!F13:Y13,Database!$F$10)&gt;=1,1,0))</f>
        <v>0</v>
      </c>
      <c r="X12" s="66">
        <f>IF(J12=1,0,IF(COUNTIF(DIPA!F13:Y13,Database!$F$11)&gt;=1,1,0))</f>
        <v>0</v>
      </c>
      <c r="Y12" s="66">
        <f>IF(K12=1,0,IF(COUNTIF(DIPA!F13:Y13,Database!$F$12)&gt;=1,1,0))</f>
        <v>0</v>
      </c>
      <c r="Z12" s="66">
        <f>IF(L12=1,0,IF(COUNTIF(DIPA!F13:Y13,Database!$F$13)&gt;=1,1,0))</f>
        <v>0</v>
      </c>
      <c r="AA12" s="66">
        <f>IF(M12=1,0,IF(COUNTIF(DIPA!F13:Y13,Database!$F$14)&gt;=1,1,0))</f>
        <v>1</v>
      </c>
      <c r="AB12" s="66">
        <f>IF(N12=1,0,IF(COUNTIF(DIPA!F13:Y13,Database!$F$15)&gt;=1,1,0))</f>
        <v>0</v>
      </c>
      <c r="AC12" s="66">
        <f>IF(O12=1,0,IF(COUNTIF(DIPA!F13:Y13,Database!$F$16)&gt;=1,1,0))</f>
        <v>1</v>
      </c>
      <c r="AD12" s="66">
        <f>IF(P12=1,0,IF(COUNTIF(DIPA!F13:Y13,Database!$F$17)&gt;=1,1,0))</f>
        <v>0</v>
      </c>
    </row>
    <row r="13" spans="1:30" ht="30" x14ac:dyDescent="0.25">
      <c r="A13" s="65">
        <f t="shared" si="2"/>
        <v>11</v>
      </c>
      <c r="B13" s="3" t="str">
        <f>DIPA!B14</f>
        <v>Pembuatan Armrest Dan Fasilitas Footcycling Dalam Modifikasi Kursi Roda Sebagai Alat Rehabilitasi Penderita Stroke</v>
      </c>
      <c r="C13" s="66">
        <f>COUNTIF(DIPA!E14,Database!$F$4)</f>
        <v>0</v>
      </c>
      <c r="D13" s="66">
        <f>COUNTIF(DIPA!E14,Database!$F$5)</f>
        <v>0</v>
      </c>
      <c r="E13" s="66">
        <f>COUNTIF(DIPA!E14,Database!$F$6)</f>
        <v>0</v>
      </c>
      <c r="F13" s="66">
        <f>COUNTIF(DIPA!E14,Database!$F$7)</f>
        <v>0</v>
      </c>
      <c r="G13" s="66">
        <f>COUNTIF(DIPA!E14,Database!$F$8)</f>
        <v>0</v>
      </c>
      <c r="H13" s="66">
        <f>COUNTIF(DIPA!E14,Database!$F$9)</f>
        <v>0</v>
      </c>
      <c r="I13" s="66">
        <f>COUNTIF(DIPA!E14,Database!$F$10)</f>
        <v>0</v>
      </c>
      <c r="J13" s="66">
        <f>COUNTIF(DIPA!E14,Database!$F$11)</f>
        <v>0</v>
      </c>
      <c r="K13" s="66">
        <f>COUNTIF(DIPA!E14,Database!$F$12)</f>
        <v>0</v>
      </c>
      <c r="L13" s="66">
        <f>COUNTIF(DIPA!E14,Database!$F$13)</f>
        <v>0</v>
      </c>
      <c r="M13" s="66">
        <f>COUNTIF(DIPA!E14,Database!$F$14)</f>
        <v>0</v>
      </c>
      <c r="N13" s="66">
        <f>COUNTIF(DIPA!E14,Database!$F$15)</f>
        <v>0</v>
      </c>
      <c r="O13" s="66">
        <f>COUNTIF(DIPA!E14,Database!$F$16)</f>
        <v>1</v>
      </c>
      <c r="P13" s="66">
        <f>COUNTIF(DIPA!E14,Database!$F$17)</f>
        <v>0</v>
      </c>
      <c r="Q13" s="66">
        <f>IF(C13=1,0,IF(COUNTIF(DIPA!F14:Y14,Database!$F$4)&gt;=1,1,0))</f>
        <v>0</v>
      </c>
      <c r="R13" s="66">
        <f>IF(D13=1,0,IF(COUNTIF(DIPA!F14:Y14,Database!$F$5)&gt;=1,1,0))</f>
        <v>0</v>
      </c>
      <c r="S13" s="66">
        <f>IF(E13=1,0,IF(COUNTIF(DIPA!F14:Y14,Database!$F$6)&gt;=1,1,0))</f>
        <v>0</v>
      </c>
      <c r="T13" s="66">
        <f>IF(F13=1,0,IF(COUNTIF(DIPA!F14:Y14,Database!$F$7)&gt;=1,1,0))</f>
        <v>0</v>
      </c>
      <c r="U13" s="66">
        <f>IF(G13=1,0,IF(COUNTIF(DIPA!F14:Y14,Database!$F$8)&gt;=1,1,0))</f>
        <v>0</v>
      </c>
      <c r="V13" s="66">
        <f>IF(H13=1,0,IF(COUNTIF(DIPA!F14:Y14,Database!$F$9)&gt;=1,1,0))</f>
        <v>0</v>
      </c>
      <c r="W13" s="66">
        <f>IF(I13=1,0,IF(COUNTIF(DIPA!F14:Y14,Database!$F$10)&gt;=1,1,0))</f>
        <v>0</v>
      </c>
      <c r="X13" s="66">
        <f>IF(J13=1,0,IF(COUNTIF(DIPA!F14:Y14,Database!$F$11)&gt;=1,1,0))</f>
        <v>0</v>
      </c>
      <c r="Y13" s="66">
        <f>IF(K13=1,0,IF(COUNTIF(DIPA!F14:Y14,Database!$F$12)&gt;=1,1,0))</f>
        <v>1</v>
      </c>
      <c r="Z13" s="66">
        <f>IF(L13=1,0,IF(COUNTIF(DIPA!F14:Y14,Database!$F$13)&gt;=1,1,0))</f>
        <v>0</v>
      </c>
      <c r="AA13" s="66">
        <f>IF(M13=1,0,IF(COUNTIF(DIPA!F14:Y14,Database!$F$14)&gt;=1,1,0))</f>
        <v>1</v>
      </c>
      <c r="AB13" s="66">
        <f>IF(N13=1,0,IF(COUNTIF(DIPA!F14:Y14,Database!$F$15)&gt;=1,1,0))</f>
        <v>0</v>
      </c>
      <c r="AC13" s="66">
        <f>IF(O13=1,0,IF(COUNTIF(DIPA!F14:Y14,Database!$F$16)&gt;=1,1,0))</f>
        <v>0</v>
      </c>
      <c r="AD13" s="66">
        <f>IF(P13=1,0,IF(COUNTIF(DIPA!F14:Y14,Database!$F$17)&gt;=1,1,0))</f>
        <v>0</v>
      </c>
    </row>
    <row r="14" spans="1:30" ht="30" x14ac:dyDescent="0.25">
      <c r="A14" s="65">
        <f t="shared" si="2"/>
        <v>12</v>
      </c>
      <c r="B14" s="3" t="str">
        <f>DIPA!B15</f>
        <v>Pengembangan Aplikasi 'Technical English' Berbasis Android Untuk Meningkatkan Skill Bahasa Inggris Teknik Mahasiswa</v>
      </c>
      <c r="C14" s="66">
        <f>COUNTIF(DIPA!E15,Database!$F$4)</f>
        <v>0</v>
      </c>
      <c r="D14" s="66">
        <f>COUNTIF(DIPA!E15,Database!$F$5)</f>
        <v>0</v>
      </c>
      <c r="E14" s="66">
        <f>COUNTIF(DIPA!E15,Database!$F$6)</f>
        <v>0</v>
      </c>
      <c r="F14" s="66">
        <f>COUNTIF(DIPA!E15,Database!$F$7)</f>
        <v>0</v>
      </c>
      <c r="G14" s="66">
        <f>COUNTIF(DIPA!E15,Database!$F$8)</f>
        <v>0</v>
      </c>
      <c r="H14" s="66">
        <f>COUNTIF(DIPA!E15,Database!$F$9)</f>
        <v>0</v>
      </c>
      <c r="I14" s="66">
        <f>COUNTIF(DIPA!E15,Database!$F$10)</f>
        <v>0</v>
      </c>
      <c r="J14" s="66">
        <f>COUNTIF(DIPA!E15,Database!$F$11)</f>
        <v>0</v>
      </c>
      <c r="K14" s="66">
        <f>COUNTIF(DIPA!E15,Database!$F$12)</f>
        <v>0</v>
      </c>
      <c r="L14" s="66">
        <f>COUNTIF(DIPA!E15,Database!$F$13)</f>
        <v>0</v>
      </c>
      <c r="M14" s="66">
        <f>COUNTIF(DIPA!E15,Database!$F$14)</f>
        <v>0</v>
      </c>
      <c r="N14" s="66">
        <f>COUNTIF(DIPA!E15,Database!$F$15)</f>
        <v>0</v>
      </c>
      <c r="O14" s="66">
        <f>COUNTIF(DIPA!E15,Database!$F$16)</f>
        <v>1</v>
      </c>
      <c r="P14" s="66">
        <f>COUNTIF(DIPA!E15,Database!$F$17)</f>
        <v>0</v>
      </c>
      <c r="Q14" s="66">
        <f>IF(C14=1,0,IF(COUNTIF(DIPA!F15:Y15,Database!$F$4)&gt;=1,1,0))</f>
        <v>0</v>
      </c>
      <c r="R14" s="66">
        <f>IF(D14=1,0,IF(COUNTIF(DIPA!F15:Y15,Database!$F$5)&gt;=1,1,0))</f>
        <v>0</v>
      </c>
      <c r="S14" s="66">
        <f>IF(E14=1,0,IF(COUNTIF(DIPA!F15:Y15,Database!$F$6)&gt;=1,1,0))</f>
        <v>0</v>
      </c>
      <c r="T14" s="66">
        <f>IF(F14=1,0,IF(COUNTIF(DIPA!F15:Y15,Database!$F$7)&gt;=1,1,0))</f>
        <v>0</v>
      </c>
      <c r="U14" s="66">
        <f>IF(G14=1,0,IF(COUNTIF(DIPA!F15:Y15,Database!$F$8)&gt;=1,1,0))</f>
        <v>0</v>
      </c>
      <c r="V14" s="66">
        <f>IF(H14=1,0,IF(COUNTIF(DIPA!F15:Y15,Database!$F$9)&gt;=1,1,0))</f>
        <v>0</v>
      </c>
      <c r="W14" s="66">
        <f>IF(I14=1,0,IF(COUNTIF(DIPA!F15:Y15,Database!$F$10)&gt;=1,1,0))</f>
        <v>0</v>
      </c>
      <c r="X14" s="66">
        <f>IF(J14=1,0,IF(COUNTIF(DIPA!F15:Y15,Database!$F$11)&gt;=1,1,0))</f>
        <v>0</v>
      </c>
      <c r="Y14" s="66">
        <f>IF(K14=1,0,IF(COUNTIF(DIPA!F15:Y15,Database!$F$12)&gt;=1,1,0))</f>
        <v>1</v>
      </c>
      <c r="Z14" s="66">
        <f>IF(L14=1,0,IF(COUNTIF(DIPA!F15:Y15,Database!$F$13)&gt;=1,1,0))</f>
        <v>0</v>
      </c>
      <c r="AA14" s="66">
        <f>IF(M14=1,0,IF(COUNTIF(DIPA!F15:Y15,Database!$F$14)&gt;=1,1,0))</f>
        <v>0</v>
      </c>
      <c r="AB14" s="66">
        <f>IF(N14=1,0,IF(COUNTIF(DIPA!F15:Y15,Database!$F$15)&gt;=1,1,0))</f>
        <v>0</v>
      </c>
      <c r="AC14" s="66">
        <f>IF(O14=1,0,IF(COUNTIF(DIPA!F15:Y15,Database!$F$16)&gt;=1,1,0))</f>
        <v>0</v>
      </c>
      <c r="AD14" s="66">
        <f>IF(P14=1,0,IF(COUNTIF(DIPA!F15:Y15,Database!$F$17)&gt;=1,1,0))</f>
        <v>1</v>
      </c>
    </row>
    <row r="15" spans="1:30" ht="30" x14ac:dyDescent="0.25">
      <c r="A15" s="65">
        <f t="shared" si="2"/>
        <v>13</v>
      </c>
      <c r="B15" s="3" t="str">
        <f>DIPA!B16</f>
        <v>Analisis Hubungan Kunjungan Pemustaka Terhadap Pelayanan Perpustakaan PPNS</v>
      </c>
      <c r="C15" s="66">
        <f>COUNTIF(DIPA!E16,Database!$F$4)</f>
        <v>0</v>
      </c>
      <c r="D15" s="66">
        <f>COUNTIF(DIPA!E16,Database!$F$5)</f>
        <v>0</v>
      </c>
      <c r="E15" s="66">
        <f>COUNTIF(DIPA!E16,Database!$F$6)</f>
        <v>0</v>
      </c>
      <c r="F15" s="66">
        <f>COUNTIF(DIPA!E16,Database!$F$7)</f>
        <v>0</v>
      </c>
      <c r="G15" s="66">
        <f>COUNTIF(DIPA!E16,Database!$F$8)</f>
        <v>0</v>
      </c>
      <c r="H15" s="66">
        <f>COUNTIF(DIPA!E16,Database!$F$9)</f>
        <v>0</v>
      </c>
      <c r="I15" s="66">
        <f>COUNTIF(DIPA!E16,Database!$F$10)</f>
        <v>0</v>
      </c>
      <c r="J15" s="66">
        <f>COUNTIF(DIPA!E16,Database!$F$11)</f>
        <v>0</v>
      </c>
      <c r="K15" s="66">
        <f>COUNTIF(DIPA!E16,Database!$F$12)</f>
        <v>0</v>
      </c>
      <c r="L15" s="66">
        <f>COUNTIF(DIPA!E16,Database!$F$13)</f>
        <v>0</v>
      </c>
      <c r="M15" s="66">
        <f>COUNTIF(DIPA!E16,Database!$F$14)</f>
        <v>0</v>
      </c>
      <c r="N15" s="66">
        <f>COUNTIF(DIPA!E16,Database!$F$15)</f>
        <v>0</v>
      </c>
      <c r="O15" s="66">
        <f>COUNTIF(DIPA!E16,Database!$F$16)</f>
        <v>0</v>
      </c>
      <c r="P15" s="66">
        <f>COUNTIF(DIPA!E16,Database!$F$17)</f>
        <v>1</v>
      </c>
      <c r="Q15" s="66">
        <f>IF(C15=1,0,IF(COUNTIF(DIPA!F16:Y16,Database!$F$4)&gt;=1,1,0))</f>
        <v>0</v>
      </c>
      <c r="R15" s="66">
        <f>IF(D15=1,0,IF(COUNTIF(DIPA!F16:Y16,Database!$F$5)&gt;=1,1,0))</f>
        <v>0</v>
      </c>
      <c r="S15" s="66">
        <f>IF(E15=1,0,IF(COUNTIF(DIPA!F16:Y16,Database!$F$6)&gt;=1,1,0))</f>
        <v>0</v>
      </c>
      <c r="T15" s="66">
        <f>IF(F15=1,0,IF(COUNTIF(DIPA!F16:Y16,Database!$F$7)&gt;=1,1,0))</f>
        <v>1</v>
      </c>
      <c r="U15" s="66">
        <f>IF(G15=1,0,IF(COUNTIF(DIPA!F16:Y16,Database!$F$8)&gt;=1,1,0))</f>
        <v>0</v>
      </c>
      <c r="V15" s="66">
        <f>IF(H15=1,0,IF(COUNTIF(DIPA!F16:Y16,Database!$F$9)&gt;=1,1,0))</f>
        <v>0</v>
      </c>
      <c r="W15" s="66">
        <f>IF(I15=1,0,IF(COUNTIF(DIPA!F16:Y16,Database!$F$10)&gt;=1,1,0))</f>
        <v>0</v>
      </c>
      <c r="X15" s="66">
        <f>IF(J15=1,0,IF(COUNTIF(DIPA!F16:Y16,Database!$F$11)&gt;=1,1,0))</f>
        <v>1</v>
      </c>
      <c r="Y15" s="66">
        <f>IF(K15=1,0,IF(COUNTIF(DIPA!F16:Y16,Database!$F$12)&gt;=1,1,0))</f>
        <v>0</v>
      </c>
      <c r="Z15" s="66">
        <f>IF(L15=1,0,IF(COUNTIF(DIPA!F16:Y16,Database!$F$13)&gt;=1,1,0))</f>
        <v>0</v>
      </c>
      <c r="AA15" s="66">
        <f>IF(M15=1,0,IF(COUNTIF(DIPA!F16:Y16,Database!$F$14)&gt;=1,1,0))</f>
        <v>1</v>
      </c>
      <c r="AB15" s="66">
        <f>IF(N15=1,0,IF(COUNTIF(DIPA!F16:Y16,Database!$F$15)&gt;=1,1,0))</f>
        <v>0</v>
      </c>
      <c r="AC15" s="66">
        <f>IF(O15=1,0,IF(COUNTIF(DIPA!F16:Y16,Database!$F$16)&gt;=1,1,0))</f>
        <v>0</v>
      </c>
      <c r="AD15" s="66">
        <f>IF(P15=1,0,IF(COUNTIF(DIPA!F16:Y16,Database!$F$17)&gt;=1,1,0))</f>
        <v>0</v>
      </c>
    </row>
    <row r="16" spans="1:30" ht="30" x14ac:dyDescent="0.25">
      <c r="A16" s="65">
        <f t="shared" si="2"/>
        <v>14</v>
      </c>
      <c r="B16" s="3" t="str">
        <f>DIPA!B17</f>
        <v>Dual Mode Control System pada Penerangan Otomatis Berbasis Protokol 802.11 dan Radio Frekuensi</v>
      </c>
      <c r="C16" s="66">
        <f>COUNTIF(DIPA!E17,Database!$F$4)</f>
        <v>0</v>
      </c>
      <c r="D16" s="66">
        <f>COUNTIF(DIPA!E17,Database!$F$5)</f>
        <v>0</v>
      </c>
      <c r="E16" s="66">
        <f>COUNTIF(DIPA!E17,Database!$F$6)</f>
        <v>0</v>
      </c>
      <c r="F16" s="66">
        <f>COUNTIF(DIPA!E17,Database!$F$7)</f>
        <v>0</v>
      </c>
      <c r="G16" s="66">
        <f>COUNTIF(DIPA!E17,Database!$F$8)</f>
        <v>0</v>
      </c>
      <c r="H16" s="66">
        <f>COUNTIF(DIPA!E17,Database!$F$9)</f>
        <v>0</v>
      </c>
      <c r="I16" s="66">
        <f>COUNTIF(DIPA!E17,Database!$F$10)</f>
        <v>0</v>
      </c>
      <c r="J16" s="66">
        <f>COUNTIF(DIPA!E17,Database!$F$11)</f>
        <v>0</v>
      </c>
      <c r="K16" s="66">
        <f>COUNTIF(DIPA!E17,Database!$F$12)</f>
        <v>0</v>
      </c>
      <c r="L16" s="66">
        <f>COUNTIF(DIPA!E17,Database!$F$13)</f>
        <v>1</v>
      </c>
      <c r="M16" s="66">
        <f>COUNTIF(DIPA!E17,Database!$F$14)</f>
        <v>0</v>
      </c>
      <c r="N16" s="66">
        <f>COUNTIF(DIPA!E17,Database!$F$15)</f>
        <v>0</v>
      </c>
      <c r="O16" s="66">
        <f>COUNTIF(DIPA!E17,Database!$F$16)</f>
        <v>0</v>
      </c>
      <c r="P16" s="66">
        <f>COUNTIF(DIPA!E17,Database!$F$17)</f>
        <v>0</v>
      </c>
      <c r="Q16" s="66">
        <f>IF(C16=1,0,IF(COUNTIF(DIPA!F17:Y17,Database!$F$4)&gt;=1,1,0))</f>
        <v>0</v>
      </c>
      <c r="R16" s="66">
        <f>IF(D16=1,0,IF(COUNTIF(DIPA!F17:Y17,Database!$F$5)&gt;=1,1,0))</f>
        <v>0</v>
      </c>
      <c r="S16" s="66">
        <f>IF(E16=1,0,IF(COUNTIF(DIPA!F17:Y17,Database!$F$6)&gt;=1,1,0))</f>
        <v>0</v>
      </c>
      <c r="T16" s="66">
        <f>IF(F16=1,0,IF(COUNTIF(DIPA!F17:Y17,Database!$F$7)&gt;=1,1,0))</f>
        <v>0</v>
      </c>
      <c r="U16" s="66">
        <f>IF(G16=1,0,IF(COUNTIF(DIPA!F17:Y17,Database!$F$8)&gt;=1,1,0))</f>
        <v>0</v>
      </c>
      <c r="V16" s="66">
        <f>IF(H16=1,0,IF(COUNTIF(DIPA!F17:Y17,Database!$F$9)&gt;=1,1,0))</f>
        <v>0</v>
      </c>
      <c r="W16" s="66">
        <f>IF(I16=1,0,IF(COUNTIF(DIPA!F17:Y17,Database!$F$10)&gt;=1,1,0))</f>
        <v>0</v>
      </c>
      <c r="X16" s="66">
        <f>IF(J16=1,0,IF(COUNTIF(DIPA!F17:Y17,Database!$F$11)&gt;=1,1,0))</f>
        <v>0</v>
      </c>
      <c r="Y16" s="66">
        <f>IF(K16=1,0,IF(COUNTIF(DIPA!F17:Y17,Database!$F$12)&gt;=1,1,0))</f>
        <v>1</v>
      </c>
      <c r="Z16" s="66">
        <f>IF(L16=1,0,IF(COUNTIF(DIPA!F17:Y17,Database!$F$13)&gt;=1,1,0))</f>
        <v>0</v>
      </c>
      <c r="AA16" s="66">
        <f>IF(M16=1,0,IF(COUNTIF(DIPA!F17:Y17,Database!$F$14)&gt;=1,1,0))</f>
        <v>0</v>
      </c>
      <c r="AB16" s="66">
        <f>IF(N16=1,0,IF(COUNTIF(DIPA!F17:Y17,Database!$F$15)&gt;=1,1,0))</f>
        <v>0</v>
      </c>
      <c r="AC16" s="66">
        <f>IF(O16=1,0,IF(COUNTIF(DIPA!F17:Y17,Database!$F$16)&gt;=1,1,0))</f>
        <v>0</v>
      </c>
      <c r="AD16" s="66">
        <f>IF(P16=1,0,IF(COUNTIF(DIPA!F17:Y17,Database!$F$17)&gt;=1,1,0))</f>
        <v>1</v>
      </c>
    </row>
    <row r="17" spans="1:30" ht="30" x14ac:dyDescent="0.25">
      <c r="A17" s="65">
        <f t="shared" si="2"/>
        <v>15</v>
      </c>
      <c r="B17" s="3" t="str">
        <f>DIPA!B18</f>
        <v>Prototipe Portable Water Turbine Generator</v>
      </c>
      <c r="C17" s="66">
        <f>COUNTIF(DIPA!E18,Database!$F$4)</f>
        <v>0</v>
      </c>
      <c r="D17" s="66">
        <f>COUNTIF(DIPA!E18,Database!$F$5)</f>
        <v>0</v>
      </c>
      <c r="E17" s="66">
        <f>COUNTIF(DIPA!E18,Database!$F$6)</f>
        <v>0</v>
      </c>
      <c r="F17" s="66">
        <f>COUNTIF(DIPA!E18,Database!$F$7)</f>
        <v>0</v>
      </c>
      <c r="G17" s="66">
        <f>COUNTIF(DIPA!E18,Database!$F$8)</f>
        <v>0</v>
      </c>
      <c r="H17" s="66">
        <f>COUNTIF(DIPA!E18,Database!$F$9)</f>
        <v>0</v>
      </c>
      <c r="I17" s="66">
        <f>COUNTIF(DIPA!E18,Database!$F$10)</f>
        <v>0</v>
      </c>
      <c r="J17" s="66">
        <f>COUNTIF(DIPA!E18,Database!$F$11)</f>
        <v>0</v>
      </c>
      <c r="K17" s="66">
        <f>COUNTIF(DIPA!E18,Database!$F$12)</f>
        <v>0</v>
      </c>
      <c r="L17" s="66">
        <f>COUNTIF(DIPA!E18,Database!$F$13)</f>
        <v>1</v>
      </c>
      <c r="M17" s="66">
        <f>COUNTIF(DIPA!E18,Database!$F$14)</f>
        <v>0</v>
      </c>
      <c r="N17" s="66">
        <f>COUNTIF(DIPA!E18,Database!$F$15)</f>
        <v>0</v>
      </c>
      <c r="O17" s="66">
        <f>COUNTIF(DIPA!E18,Database!$F$16)</f>
        <v>0</v>
      </c>
      <c r="P17" s="66">
        <f>COUNTIF(DIPA!E18,Database!$F$17)</f>
        <v>0</v>
      </c>
      <c r="Q17" s="66">
        <f>IF(C17=1,0,IF(COUNTIF(DIPA!F18:Y18,Database!$F$4)&gt;=1,1,0))</f>
        <v>0</v>
      </c>
      <c r="R17" s="66">
        <f>IF(D17=1,0,IF(COUNTIF(DIPA!F18:Y18,Database!$F$5)&gt;=1,1,0))</f>
        <v>0</v>
      </c>
      <c r="S17" s="66">
        <f>IF(E17=1,0,IF(COUNTIF(DIPA!F18:Y18,Database!$F$6)&gt;=1,1,0))</f>
        <v>1</v>
      </c>
      <c r="T17" s="66">
        <f>IF(F17=1,0,IF(COUNTIF(DIPA!F18:Y18,Database!$F$7)&gt;=1,1,0))</f>
        <v>0</v>
      </c>
      <c r="U17" s="66">
        <f>IF(G17=1,0,IF(COUNTIF(DIPA!F18:Y18,Database!$F$8)&gt;=1,1,0))</f>
        <v>0</v>
      </c>
      <c r="V17" s="66">
        <f>IF(H17=1,0,IF(COUNTIF(DIPA!F18:Y18,Database!$F$9)&gt;=1,1,0))</f>
        <v>0</v>
      </c>
      <c r="W17" s="66">
        <f>IF(I17=1,0,IF(COUNTIF(DIPA!F18:Y18,Database!$F$10)&gt;=1,1,0))</f>
        <v>0</v>
      </c>
      <c r="X17" s="66">
        <f>IF(J17=1,0,IF(COUNTIF(DIPA!F18:Y18,Database!$F$11)&gt;=1,1,0))</f>
        <v>1</v>
      </c>
      <c r="Y17" s="66">
        <f>IF(K17=1,0,IF(COUNTIF(DIPA!F18:Y18,Database!$F$12)&gt;=1,1,0))</f>
        <v>1</v>
      </c>
      <c r="Z17" s="66">
        <f>IF(L17=1,0,IF(COUNTIF(DIPA!F18:Y18,Database!$F$13)&gt;=1,1,0))</f>
        <v>0</v>
      </c>
      <c r="AA17" s="66">
        <f>IF(M17=1,0,IF(COUNTIF(DIPA!F18:Y18,Database!$F$14)&gt;=1,1,0))</f>
        <v>0</v>
      </c>
      <c r="AB17" s="66">
        <f>IF(N17=1,0,IF(COUNTIF(DIPA!F18:Y18,Database!$F$15)&gt;=1,1,0))</f>
        <v>0</v>
      </c>
      <c r="AC17" s="66">
        <f>IF(O17=1,0,IF(COUNTIF(DIPA!F18:Y18,Database!$F$16)&gt;=1,1,0))</f>
        <v>0</v>
      </c>
      <c r="AD17" s="66">
        <f>IF(P17=1,0,IF(COUNTIF(DIPA!F18:Y18,Database!$F$17)&gt;=1,1,0))</f>
        <v>1</v>
      </c>
    </row>
    <row r="18" spans="1:30" ht="30" x14ac:dyDescent="0.25">
      <c r="A18" s="65">
        <f t="shared" si="2"/>
        <v>16</v>
      </c>
      <c r="B18" s="3" t="str">
        <f>DIPA!B19</f>
        <v>Pemanfaatan Tripotassium Sitrat dari Kulit Manihot Esculenta dan Buah Avverhoa Bilimbi serta Penambahan Flame Retardant sebagai Fire Passive Protection pada Dinding Rumah Padat Penduduk</v>
      </c>
      <c r="C18" s="66">
        <f>COUNTIF(DIPA!E19,Database!$F$4)</f>
        <v>0</v>
      </c>
      <c r="D18" s="66">
        <f>COUNTIF(DIPA!E19,Database!$F$5)</f>
        <v>0</v>
      </c>
      <c r="E18" s="66">
        <f>COUNTIF(DIPA!E19,Database!$F$6)</f>
        <v>0</v>
      </c>
      <c r="F18" s="66">
        <f>COUNTIF(DIPA!E19,Database!$F$7)</f>
        <v>0</v>
      </c>
      <c r="G18" s="66">
        <f>COUNTIF(DIPA!E19,Database!$F$8)</f>
        <v>0</v>
      </c>
      <c r="H18" s="66">
        <f>COUNTIF(DIPA!E19,Database!$F$9)</f>
        <v>0</v>
      </c>
      <c r="I18" s="66">
        <f>COUNTIF(DIPA!E19,Database!$F$10)</f>
        <v>0</v>
      </c>
      <c r="J18" s="66">
        <f>COUNTIF(DIPA!E19,Database!$F$11)</f>
        <v>0</v>
      </c>
      <c r="K18" s="66">
        <f>COUNTIF(DIPA!E19,Database!$F$12)</f>
        <v>0</v>
      </c>
      <c r="L18" s="66">
        <f>COUNTIF(DIPA!E19,Database!$F$13)</f>
        <v>0</v>
      </c>
      <c r="M18" s="66">
        <f>COUNTIF(DIPA!E19,Database!$F$14)</f>
        <v>1</v>
      </c>
      <c r="N18" s="66">
        <f>COUNTIF(DIPA!E19,Database!$F$15)</f>
        <v>0</v>
      </c>
      <c r="O18" s="66">
        <f>COUNTIF(DIPA!E19,Database!$F$16)</f>
        <v>0</v>
      </c>
      <c r="P18" s="66">
        <f>COUNTIF(DIPA!E19,Database!$F$17)</f>
        <v>0</v>
      </c>
      <c r="Q18" s="66">
        <f>IF(C18=1,0,IF(COUNTIF(DIPA!F19:Y19,Database!$F$4)&gt;=1,1,0))</f>
        <v>0</v>
      </c>
      <c r="R18" s="66">
        <f>IF(D18=1,0,IF(COUNTIF(DIPA!F19:Y19,Database!$F$5)&gt;=1,1,0))</f>
        <v>1</v>
      </c>
      <c r="S18" s="66">
        <f>IF(E18=1,0,IF(COUNTIF(DIPA!F19:Y19,Database!$F$6)&gt;=1,1,0))</f>
        <v>0</v>
      </c>
      <c r="T18" s="66">
        <f>IF(F18=1,0,IF(COUNTIF(DIPA!F19:Y19,Database!$F$7)&gt;=1,1,0))</f>
        <v>0</v>
      </c>
      <c r="U18" s="66">
        <f>IF(G18=1,0,IF(COUNTIF(DIPA!F19:Y19,Database!$F$8)&gt;=1,1,0))</f>
        <v>1</v>
      </c>
      <c r="V18" s="66">
        <f>IF(H18=1,0,IF(COUNTIF(DIPA!F19:Y19,Database!$F$9)&gt;=1,1,0))</f>
        <v>0</v>
      </c>
      <c r="W18" s="66">
        <f>IF(I18=1,0,IF(COUNTIF(DIPA!F19:Y19,Database!$F$10)&gt;=1,1,0))</f>
        <v>0</v>
      </c>
      <c r="X18" s="66">
        <f>IF(J18=1,0,IF(COUNTIF(DIPA!F19:Y19,Database!$F$11)&gt;=1,1,0))</f>
        <v>0</v>
      </c>
      <c r="Y18" s="66">
        <f>IF(K18=1,0,IF(COUNTIF(DIPA!F19:Y19,Database!$F$12)&gt;=1,1,0))</f>
        <v>0</v>
      </c>
      <c r="Z18" s="66">
        <f>IF(L18=1,0,IF(COUNTIF(DIPA!F19:Y19,Database!$F$13)&gt;=1,1,0))</f>
        <v>0</v>
      </c>
      <c r="AA18" s="66">
        <f>IF(M18=1,0,IF(COUNTIF(DIPA!F19:Y19,Database!$F$14)&gt;=1,1,0))</f>
        <v>0</v>
      </c>
      <c r="AB18" s="66">
        <f>IF(N18=1,0,IF(COUNTIF(DIPA!F19:Y19,Database!$F$15)&gt;=1,1,0))</f>
        <v>0</v>
      </c>
      <c r="AC18" s="66">
        <f>IF(O18=1,0,IF(COUNTIF(DIPA!F19:Y19,Database!$F$16)&gt;=1,1,0))</f>
        <v>0</v>
      </c>
      <c r="AD18" s="66">
        <f>IF(P18=1,0,IF(COUNTIF(DIPA!F19:Y19,Database!$F$17)&gt;=1,1,0))</f>
        <v>0</v>
      </c>
    </row>
    <row r="19" spans="1:30" ht="30" x14ac:dyDescent="0.25">
      <c r="A19" s="65">
        <f t="shared" si="2"/>
        <v>17</v>
      </c>
      <c r="B19" s="3" t="str">
        <f>DIPA!B20</f>
        <v>Analisis Keselamatan Kerja Radiasi pada Pemanfaatan Radiografi Industri di Politeknik Perkapalan Negeri Surabaya</v>
      </c>
      <c r="C19" s="66">
        <f>COUNTIF(DIPA!E20,Database!$F$4)</f>
        <v>0</v>
      </c>
      <c r="D19" s="66">
        <f>COUNTIF(DIPA!E20,Database!$F$5)</f>
        <v>0</v>
      </c>
      <c r="E19" s="66">
        <f>COUNTIF(DIPA!E20,Database!$F$6)</f>
        <v>0</v>
      </c>
      <c r="F19" s="66">
        <f>COUNTIF(DIPA!E20,Database!$F$7)</f>
        <v>0</v>
      </c>
      <c r="G19" s="66">
        <f>COUNTIF(DIPA!E20,Database!$F$8)</f>
        <v>0</v>
      </c>
      <c r="H19" s="66">
        <f>COUNTIF(DIPA!E20,Database!$F$9)</f>
        <v>0</v>
      </c>
      <c r="I19" s="66">
        <f>COUNTIF(DIPA!E20,Database!$F$10)</f>
        <v>0</v>
      </c>
      <c r="J19" s="66">
        <f>COUNTIF(DIPA!E20,Database!$F$11)</f>
        <v>0</v>
      </c>
      <c r="K19" s="66">
        <f>COUNTIF(DIPA!E20,Database!$F$12)</f>
        <v>0</v>
      </c>
      <c r="L19" s="66">
        <f>COUNTIF(DIPA!E20,Database!$F$13)</f>
        <v>0</v>
      </c>
      <c r="M19" s="66">
        <f>COUNTIF(DIPA!E20,Database!$F$14)</f>
        <v>1</v>
      </c>
      <c r="N19" s="66">
        <f>COUNTIF(DIPA!E20,Database!$F$15)</f>
        <v>0</v>
      </c>
      <c r="O19" s="66">
        <f>COUNTIF(DIPA!E20,Database!$F$16)</f>
        <v>0</v>
      </c>
      <c r="P19" s="66">
        <f>COUNTIF(DIPA!E20,Database!$F$17)</f>
        <v>0</v>
      </c>
      <c r="Q19" s="66">
        <f>IF(C19=1,0,IF(COUNTIF(DIPA!F20:Y20,Database!$F$4)&gt;=1,1,0))</f>
        <v>0</v>
      </c>
      <c r="R19" s="66">
        <f>IF(D19=1,0,IF(COUNTIF(DIPA!F20:Y20,Database!$F$5)&gt;=1,1,0))</f>
        <v>0</v>
      </c>
      <c r="S19" s="66">
        <f>IF(E19=1,0,IF(COUNTIF(DIPA!F20:Y20,Database!$F$6)&gt;=1,1,0))</f>
        <v>0</v>
      </c>
      <c r="T19" s="66">
        <f>IF(F19=1,0,IF(COUNTIF(DIPA!F20:Y20,Database!$F$7)&gt;=1,1,0))</f>
        <v>0</v>
      </c>
      <c r="U19" s="66">
        <f>IF(G19=1,0,IF(COUNTIF(DIPA!F20:Y20,Database!$F$8)&gt;=1,1,0))</f>
        <v>1</v>
      </c>
      <c r="V19" s="66">
        <f>IF(H19=1,0,IF(COUNTIF(DIPA!F20:Y20,Database!$F$9)&gt;=1,1,0))</f>
        <v>1</v>
      </c>
      <c r="W19" s="66">
        <f>IF(I19=1,0,IF(COUNTIF(DIPA!F20:Y20,Database!$F$10)&gt;=1,1,0))</f>
        <v>0</v>
      </c>
      <c r="X19" s="66">
        <f>IF(J19=1,0,IF(COUNTIF(DIPA!F20:Y20,Database!$F$11)&gt;=1,1,0))</f>
        <v>0</v>
      </c>
      <c r="Y19" s="66">
        <f>IF(K19=1,0,IF(COUNTIF(DIPA!F20:Y20,Database!$F$12)&gt;=1,1,0))</f>
        <v>1</v>
      </c>
      <c r="Z19" s="66">
        <f>IF(L19=1,0,IF(COUNTIF(DIPA!F20:Y20,Database!$F$13)&gt;=1,1,0))</f>
        <v>0</v>
      </c>
      <c r="AA19" s="66">
        <f>IF(M19=1,0,IF(COUNTIF(DIPA!F20:Y20,Database!$F$14)&gt;=1,1,0))</f>
        <v>0</v>
      </c>
      <c r="AB19" s="66">
        <f>IF(N19=1,0,IF(COUNTIF(DIPA!F20:Y20,Database!$F$15)&gt;=1,1,0))</f>
        <v>0</v>
      </c>
      <c r="AC19" s="66">
        <f>IF(O19=1,0,IF(COUNTIF(DIPA!F20:Y20,Database!$F$16)&gt;=1,1,0))</f>
        <v>0</v>
      </c>
      <c r="AD19" s="66">
        <f>IF(P19=1,0,IF(COUNTIF(DIPA!F20:Y20,Database!$F$17)&gt;=1,1,0))</f>
        <v>0</v>
      </c>
    </row>
    <row r="20" spans="1:30" ht="30" x14ac:dyDescent="0.25">
      <c r="A20" s="65">
        <f t="shared" si="2"/>
        <v>18</v>
      </c>
      <c r="B20" s="3" t="str">
        <f>DIPA!B21</f>
        <v>Pemanfaatan Kandungan Silika Limbah Lumpur Unit Pembangkit Listrik Sebagai Bahan Baku Pembuatan Bata Merah Pejal</v>
      </c>
      <c r="C20" s="66">
        <f>COUNTIF(DIPA!E21,Database!$F$4)</f>
        <v>0</v>
      </c>
      <c r="D20" s="66">
        <f>COUNTIF(DIPA!E21,Database!$F$5)</f>
        <v>0</v>
      </c>
      <c r="E20" s="66">
        <f>COUNTIF(DIPA!E21,Database!$F$6)</f>
        <v>0</v>
      </c>
      <c r="F20" s="66">
        <f>COUNTIF(DIPA!E21,Database!$F$7)</f>
        <v>0</v>
      </c>
      <c r="G20" s="66">
        <f>COUNTIF(DIPA!E21,Database!$F$8)</f>
        <v>0</v>
      </c>
      <c r="H20" s="66">
        <f>COUNTIF(DIPA!E21,Database!$F$9)</f>
        <v>0</v>
      </c>
      <c r="I20" s="66">
        <f>COUNTIF(DIPA!E21,Database!$F$10)</f>
        <v>0</v>
      </c>
      <c r="J20" s="66">
        <f>COUNTIF(DIPA!E21,Database!$F$11)</f>
        <v>0</v>
      </c>
      <c r="K20" s="66">
        <f>COUNTIF(DIPA!E21,Database!$F$12)</f>
        <v>0</v>
      </c>
      <c r="L20" s="66">
        <f>COUNTIF(DIPA!E21,Database!$F$13)</f>
        <v>0</v>
      </c>
      <c r="M20" s="66">
        <f>COUNTIF(DIPA!E21,Database!$F$14)</f>
        <v>1</v>
      </c>
      <c r="N20" s="66">
        <f>COUNTIF(DIPA!E21,Database!$F$15)</f>
        <v>0</v>
      </c>
      <c r="O20" s="66">
        <f>COUNTIF(DIPA!E21,Database!$F$16)</f>
        <v>0</v>
      </c>
      <c r="P20" s="66">
        <f>COUNTIF(DIPA!E21,Database!$F$17)</f>
        <v>0</v>
      </c>
      <c r="Q20" s="66">
        <f>IF(C20=1,0,IF(COUNTIF(DIPA!F21:Y21,Database!$F$4)&gt;=1,1,0))</f>
        <v>0</v>
      </c>
      <c r="R20" s="66">
        <f>IF(D20=1,0,IF(COUNTIF(DIPA!F21:Y21,Database!$F$5)&gt;=1,1,0))</f>
        <v>1</v>
      </c>
      <c r="S20" s="66">
        <f>IF(E20=1,0,IF(COUNTIF(DIPA!F21:Y21,Database!$F$6)&gt;=1,1,0))</f>
        <v>0</v>
      </c>
      <c r="T20" s="66">
        <f>IF(F20=1,0,IF(COUNTIF(DIPA!F21:Y21,Database!$F$7)&gt;=1,1,0))</f>
        <v>0</v>
      </c>
      <c r="U20" s="66">
        <f>IF(G20=1,0,IF(COUNTIF(DIPA!F21:Y21,Database!$F$8)&gt;=1,1,0))</f>
        <v>0</v>
      </c>
      <c r="V20" s="66">
        <f>IF(H20=1,0,IF(COUNTIF(DIPA!F21:Y21,Database!$F$9)&gt;=1,1,0))</f>
        <v>0</v>
      </c>
      <c r="W20" s="66">
        <f>IF(I20=1,0,IF(COUNTIF(DIPA!F21:Y21,Database!$F$10)&gt;=1,1,0))</f>
        <v>0</v>
      </c>
      <c r="X20" s="66">
        <f>IF(J20=1,0,IF(COUNTIF(DIPA!F21:Y21,Database!$F$11)&gt;=1,1,0))</f>
        <v>0</v>
      </c>
      <c r="Y20" s="66">
        <f>IF(K20=1,0,IF(COUNTIF(DIPA!F21:Y21,Database!$F$12)&gt;=1,1,0))</f>
        <v>0</v>
      </c>
      <c r="Z20" s="66">
        <f>IF(L20=1,0,IF(COUNTIF(DIPA!F21:Y21,Database!$F$13)&gt;=1,1,0))</f>
        <v>0</v>
      </c>
      <c r="AA20" s="66">
        <f>IF(M20=1,0,IF(COUNTIF(DIPA!F21:Y21,Database!$F$14)&gt;=1,1,0))</f>
        <v>0</v>
      </c>
      <c r="AB20" s="66">
        <f>IF(N20=1,0,IF(COUNTIF(DIPA!F21:Y21,Database!$F$15)&gt;=1,1,0))</f>
        <v>1</v>
      </c>
      <c r="AC20" s="66">
        <f>IF(O20=1,0,IF(COUNTIF(DIPA!F21:Y21,Database!$F$16)&gt;=1,1,0))</f>
        <v>0</v>
      </c>
      <c r="AD20" s="66">
        <f>IF(P20=1,0,IF(COUNTIF(DIPA!F21:Y21,Database!$F$17)&gt;=1,1,0))</f>
        <v>1</v>
      </c>
    </row>
    <row r="21" spans="1:30" ht="30" x14ac:dyDescent="0.25">
      <c r="A21" s="65">
        <f t="shared" si="2"/>
        <v>19</v>
      </c>
      <c r="B21" s="3" t="str">
        <f>DIPA!B22</f>
        <v>Perencanaan Material Recovery Facility (MRF) Limbah Padat Non B3 di Politeknik Perkapalan Negeri Surabaya</v>
      </c>
      <c r="C21" s="66">
        <f>COUNTIF(DIPA!E22,Database!$F$4)</f>
        <v>0</v>
      </c>
      <c r="D21" s="66">
        <f>COUNTIF(DIPA!E22,Database!$F$5)</f>
        <v>0</v>
      </c>
      <c r="E21" s="66">
        <f>COUNTIF(DIPA!E22,Database!$F$6)</f>
        <v>0</v>
      </c>
      <c r="F21" s="66">
        <f>COUNTIF(DIPA!E22,Database!$F$7)</f>
        <v>0</v>
      </c>
      <c r="G21" s="66">
        <f>COUNTIF(DIPA!E22,Database!$F$8)</f>
        <v>0</v>
      </c>
      <c r="H21" s="66">
        <f>COUNTIF(DIPA!E22,Database!$F$9)</f>
        <v>0</v>
      </c>
      <c r="I21" s="66">
        <f>COUNTIF(DIPA!E22,Database!$F$10)</f>
        <v>0</v>
      </c>
      <c r="J21" s="66">
        <f>COUNTIF(DIPA!E22,Database!$F$11)</f>
        <v>0</v>
      </c>
      <c r="K21" s="66">
        <f>COUNTIF(DIPA!E22,Database!$F$12)</f>
        <v>0</v>
      </c>
      <c r="L21" s="66">
        <f>COUNTIF(DIPA!E22,Database!$F$13)</f>
        <v>0</v>
      </c>
      <c r="M21" s="66">
        <f>COUNTIF(DIPA!E22,Database!$F$14)</f>
        <v>0</v>
      </c>
      <c r="N21" s="66">
        <f>COUNTIF(DIPA!E22,Database!$F$15)</f>
        <v>1</v>
      </c>
      <c r="O21" s="66">
        <f>COUNTIF(DIPA!E22,Database!$F$16)</f>
        <v>0</v>
      </c>
      <c r="P21" s="66">
        <f>COUNTIF(DIPA!E22,Database!$F$17)</f>
        <v>0</v>
      </c>
      <c r="Q21" s="66">
        <f>IF(C21=1,0,IF(COUNTIF(DIPA!F22:Y22,Database!$F$4)&gt;=1,1,0))</f>
        <v>0</v>
      </c>
      <c r="R21" s="66">
        <f>IF(D21=1,0,IF(COUNTIF(DIPA!F22:Y22,Database!$F$5)&gt;=1,1,0))</f>
        <v>0</v>
      </c>
      <c r="S21" s="66">
        <f>IF(E21=1,0,IF(COUNTIF(DIPA!F22:Y22,Database!$F$6)&gt;=1,1,0))</f>
        <v>0</v>
      </c>
      <c r="T21" s="66">
        <f>IF(F21=1,0,IF(COUNTIF(DIPA!F22:Y22,Database!$F$7)&gt;=1,1,0))</f>
        <v>0</v>
      </c>
      <c r="U21" s="66">
        <f>IF(G21=1,0,IF(COUNTIF(DIPA!F22:Y22,Database!$F$8)&gt;=1,1,0))</f>
        <v>0</v>
      </c>
      <c r="V21" s="66">
        <f>IF(H21=1,0,IF(COUNTIF(DIPA!F22:Y22,Database!$F$9)&gt;=1,1,0))</f>
        <v>0</v>
      </c>
      <c r="W21" s="66">
        <f>IF(I21=1,0,IF(COUNTIF(DIPA!F22:Y22,Database!$F$10)&gt;=1,1,0))</f>
        <v>0</v>
      </c>
      <c r="X21" s="66">
        <f>IF(J21=1,0,IF(COUNTIF(DIPA!F22:Y22,Database!$F$11)&gt;=1,1,0))</f>
        <v>1</v>
      </c>
      <c r="Y21" s="66">
        <f>IF(K21=1,0,IF(COUNTIF(DIPA!F22:Y22,Database!$F$12)&gt;=1,1,0))</f>
        <v>0</v>
      </c>
      <c r="Z21" s="66">
        <f>IF(L21=1,0,IF(COUNTIF(DIPA!F22:Y22,Database!$F$13)&gt;=1,1,0))</f>
        <v>0</v>
      </c>
      <c r="AA21" s="66">
        <f>IF(M21=1,0,IF(COUNTIF(DIPA!F22:Y22,Database!$F$14)&gt;=1,1,0))</f>
        <v>1</v>
      </c>
      <c r="AB21" s="66">
        <f>IF(N21=1,0,IF(COUNTIF(DIPA!F22:Y22,Database!$F$15)&gt;=1,1,0))</f>
        <v>0</v>
      </c>
      <c r="AC21" s="66">
        <f>IF(O21=1,0,IF(COUNTIF(DIPA!F22:Y22,Database!$F$16)&gt;=1,1,0))</f>
        <v>0</v>
      </c>
      <c r="AD21" s="66">
        <f>IF(P21=1,0,IF(COUNTIF(DIPA!F22:Y22,Database!$F$17)&gt;=1,1,0))</f>
        <v>0</v>
      </c>
    </row>
    <row r="22" spans="1:30" ht="30" x14ac:dyDescent="0.25">
      <c r="A22" s="65">
        <f t="shared" si="2"/>
        <v>20</v>
      </c>
      <c r="B22" s="3" t="str">
        <f>DIPA!B23</f>
        <v>Perancangan Sistem Keamanan Dan Keselamatan Bagi Nelayan Dengan Prediksi Cuaca Menggunakan Metode Fuzzy</v>
      </c>
      <c r="C22" s="66">
        <f>COUNTIF(DIPA!E23,Database!$F$4)</f>
        <v>0</v>
      </c>
      <c r="D22" s="66">
        <f>COUNTIF(DIPA!E23,Database!$F$5)</f>
        <v>0</v>
      </c>
      <c r="E22" s="66">
        <f>COUNTIF(DIPA!E23,Database!$F$6)</f>
        <v>0</v>
      </c>
      <c r="F22" s="66">
        <f>COUNTIF(DIPA!E23,Database!$F$7)</f>
        <v>0</v>
      </c>
      <c r="G22" s="66">
        <f>COUNTIF(DIPA!E23,Database!$F$8)</f>
        <v>0</v>
      </c>
      <c r="H22" s="66">
        <f>COUNTIF(DIPA!E23,Database!$F$9)</f>
        <v>0</v>
      </c>
      <c r="I22" s="66">
        <f>COUNTIF(DIPA!E23,Database!$F$10)</f>
        <v>0</v>
      </c>
      <c r="J22" s="66">
        <f>COUNTIF(DIPA!E23,Database!$F$11)</f>
        <v>0</v>
      </c>
      <c r="K22" s="66">
        <f>COUNTIF(DIPA!E23,Database!$F$12)</f>
        <v>1</v>
      </c>
      <c r="L22" s="66">
        <f>COUNTIF(DIPA!E23,Database!$F$13)</f>
        <v>0</v>
      </c>
      <c r="M22" s="66">
        <f>COUNTIF(DIPA!E23,Database!$F$14)</f>
        <v>0</v>
      </c>
      <c r="N22" s="66">
        <f>COUNTIF(DIPA!E23,Database!$F$15)</f>
        <v>0</v>
      </c>
      <c r="O22" s="66">
        <f>COUNTIF(DIPA!E23,Database!$F$16)</f>
        <v>0</v>
      </c>
      <c r="P22" s="66">
        <f>COUNTIF(DIPA!E23,Database!$F$17)</f>
        <v>0</v>
      </c>
      <c r="Q22" s="66">
        <f>IF(C22=1,0,IF(COUNTIF(DIPA!F23:Y23,Database!$F$4)&gt;=1,1,0))</f>
        <v>0</v>
      </c>
      <c r="R22" s="66">
        <f>IF(D22=1,0,IF(COUNTIF(DIPA!F23:Y23,Database!$F$5)&gt;=1,1,0))</f>
        <v>0</v>
      </c>
      <c r="S22" s="66">
        <f>IF(E22=1,0,IF(COUNTIF(DIPA!F23:Y23,Database!$F$6)&gt;=1,1,0))</f>
        <v>0</v>
      </c>
      <c r="T22" s="66">
        <f>IF(F22=1,0,IF(COUNTIF(DIPA!F23:Y23,Database!$F$7)&gt;=1,1,0))</f>
        <v>1</v>
      </c>
      <c r="U22" s="66">
        <f>IF(G22=1,0,IF(COUNTIF(DIPA!F23:Y23,Database!$F$8)&gt;=1,1,0))</f>
        <v>0</v>
      </c>
      <c r="V22" s="66">
        <f>IF(H22=1,0,IF(COUNTIF(DIPA!F23:Y23,Database!$F$9)&gt;=1,1,0))</f>
        <v>0</v>
      </c>
      <c r="W22" s="66">
        <f>IF(I22=1,0,IF(COUNTIF(DIPA!F23:Y23,Database!$F$10)&gt;=1,1,0))</f>
        <v>0</v>
      </c>
      <c r="X22" s="66">
        <f>IF(J22=1,0,IF(COUNTIF(DIPA!F23:Y23,Database!$F$11)&gt;=1,1,0))</f>
        <v>0</v>
      </c>
      <c r="Y22" s="66">
        <f>IF(K22=1,0,IF(COUNTIF(DIPA!F23:Y23,Database!$F$12)&gt;=1,1,0))</f>
        <v>0</v>
      </c>
      <c r="Z22" s="66">
        <f>IF(L22=1,0,IF(COUNTIF(DIPA!F23:Y23,Database!$F$13)&gt;=1,1,0))</f>
        <v>0</v>
      </c>
      <c r="AA22" s="66">
        <f>IF(M22=1,0,IF(COUNTIF(DIPA!F23:Y23,Database!$F$14)&gt;=1,1,0))</f>
        <v>0</v>
      </c>
      <c r="AB22" s="66">
        <f>IF(N22=1,0,IF(COUNTIF(DIPA!F23:Y23,Database!$F$15)&gt;=1,1,0))</f>
        <v>1</v>
      </c>
      <c r="AC22" s="66">
        <f>IF(O22=1,0,IF(COUNTIF(DIPA!F23:Y23,Database!$F$16)&gt;=1,1,0))</f>
        <v>0</v>
      </c>
      <c r="AD22" s="66">
        <f>IF(P22=1,0,IF(COUNTIF(DIPA!F23:Y23,Database!$F$17)&gt;=1,1,0))</f>
        <v>0</v>
      </c>
    </row>
    <row r="23" spans="1:30" ht="30" x14ac:dyDescent="0.25">
      <c r="A23" s="65">
        <f t="shared" si="2"/>
        <v>21</v>
      </c>
      <c r="B23" s="3" t="str">
        <f>DIPA!B24</f>
        <v>Visual Inspection Otomatis Hasil Pengelasan Menggunakan Metode Convolution Neural Network (CNN) untuk Non Destructive Test.</v>
      </c>
      <c r="C23" s="66">
        <f>COUNTIF(DIPA!E24,Database!$F$4)</f>
        <v>0</v>
      </c>
      <c r="D23" s="66">
        <f>COUNTIF(DIPA!E24,Database!$F$5)</f>
        <v>0</v>
      </c>
      <c r="E23" s="66">
        <f>COUNTIF(DIPA!E24,Database!$F$6)</f>
        <v>0</v>
      </c>
      <c r="F23" s="66">
        <f>COUNTIF(DIPA!E24,Database!$F$7)</f>
        <v>0</v>
      </c>
      <c r="G23" s="66">
        <f>COUNTIF(DIPA!E24,Database!$F$8)</f>
        <v>0</v>
      </c>
      <c r="H23" s="66">
        <f>COUNTIF(DIPA!E24,Database!$F$9)</f>
        <v>0</v>
      </c>
      <c r="I23" s="66">
        <f>COUNTIF(DIPA!E24,Database!$F$10)</f>
        <v>0</v>
      </c>
      <c r="J23" s="66">
        <f>COUNTIF(DIPA!E24,Database!$F$11)</f>
        <v>0</v>
      </c>
      <c r="K23" s="66">
        <f>COUNTIF(DIPA!E24,Database!$F$12)</f>
        <v>1</v>
      </c>
      <c r="L23" s="66">
        <f>COUNTIF(DIPA!E24,Database!$F$13)</f>
        <v>0</v>
      </c>
      <c r="M23" s="66">
        <f>COUNTIF(DIPA!E24,Database!$F$14)</f>
        <v>0</v>
      </c>
      <c r="N23" s="66">
        <f>COUNTIF(DIPA!E24,Database!$F$15)</f>
        <v>0</v>
      </c>
      <c r="O23" s="66">
        <f>COUNTIF(DIPA!E24,Database!$F$16)</f>
        <v>0</v>
      </c>
      <c r="P23" s="66">
        <f>COUNTIF(DIPA!E24,Database!$F$17)</f>
        <v>0</v>
      </c>
      <c r="Q23" s="66">
        <f>IF(C23=1,0,IF(COUNTIF(DIPA!F24:Y24,Database!$F$4)&gt;=1,1,0))</f>
        <v>0</v>
      </c>
      <c r="R23" s="66">
        <f>IF(D23=1,0,IF(COUNTIF(DIPA!F24:Y24,Database!$F$5)&gt;=1,1,0))</f>
        <v>0</v>
      </c>
      <c r="S23" s="66">
        <f>IF(E23=1,0,IF(COUNTIF(DIPA!F24:Y24,Database!$F$6)&gt;=1,1,0))</f>
        <v>0</v>
      </c>
      <c r="T23" s="66">
        <f>IF(F23=1,0,IF(COUNTIF(DIPA!F24:Y24,Database!$F$7)&gt;=1,1,0))</f>
        <v>0</v>
      </c>
      <c r="U23" s="66">
        <f>IF(G23=1,0,IF(COUNTIF(DIPA!F24:Y24,Database!$F$8)&gt;=1,1,0))</f>
        <v>0</v>
      </c>
      <c r="V23" s="66">
        <f>IF(H23=1,0,IF(COUNTIF(DIPA!F24:Y24,Database!$F$9)&gt;=1,1,0))</f>
        <v>0</v>
      </c>
      <c r="W23" s="66">
        <f>IF(I23=1,0,IF(COUNTIF(DIPA!F24:Y24,Database!$F$10)&gt;=1,1,0))</f>
        <v>0</v>
      </c>
      <c r="X23" s="66">
        <f>IF(J23=1,0,IF(COUNTIF(DIPA!F24:Y24,Database!$F$11)&gt;=1,1,0))</f>
        <v>0</v>
      </c>
      <c r="Y23" s="66">
        <f>IF(K23=1,0,IF(COUNTIF(DIPA!F24:Y24,Database!$F$12)&gt;=1,1,0))</f>
        <v>0</v>
      </c>
      <c r="Z23" s="66">
        <f>IF(L23=1,0,IF(COUNTIF(DIPA!F24:Y24,Database!$F$13)&gt;=1,1,0))</f>
        <v>0</v>
      </c>
      <c r="AA23" s="66">
        <f>IF(M23=1,0,IF(COUNTIF(DIPA!F24:Y24,Database!$F$14)&gt;=1,1,0))</f>
        <v>0</v>
      </c>
      <c r="AB23" s="66">
        <f>IF(N23=1,0,IF(COUNTIF(DIPA!F24:Y24,Database!$F$15)&gt;=1,1,0))</f>
        <v>0</v>
      </c>
      <c r="AC23" s="66">
        <f>IF(O23=1,0,IF(COUNTIF(DIPA!F24:Y24,Database!$F$16)&gt;=1,1,0))</f>
        <v>0</v>
      </c>
      <c r="AD23" s="66">
        <f>IF(P23=1,0,IF(COUNTIF(DIPA!F24:Y24,Database!$F$17)&gt;=1,1,0))</f>
        <v>0</v>
      </c>
    </row>
    <row r="24" spans="1:30" ht="30" x14ac:dyDescent="0.25">
      <c r="A24" s="65">
        <f t="shared" si="2"/>
        <v>22</v>
      </c>
      <c r="B24" s="3" t="str">
        <f>DIPA!B25</f>
        <v>Pengaruh Welding Squence Pada Multipass Temper Bead Welding Sambungan Bogie LRT PT.INKA Terhadap Distorsi, Struktur Mikro Dan Kekerasan</v>
      </c>
      <c r="C24" s="66">
        <f>COUNTIF(DIPA!E25,Database!$F$4)</f>
        <v>0</v>
      </c>
      <c r="D24" s="66">
        <f>COUNTIF(DIPA!E25,Database!$F$5)</f>
        <v>0</v>
      </c>
      <c r="E24" s="66">
        <f>COUNTIF(DIPA!E25,Database!$F$6)</f>
        <v>0</v>
      </c>
      <c r="F24" s="66">
        <f>COUNTIF(DIPA!E25,Database!$F$7)</f>
        <v>0</v>
      </c>
      <c r="G24" s="66">
        <f>COUNTIF(DIPA!E25,Database!$F$8)</f>
        <v>1</v>
      </c>
      <c r="H24" s="66">
        <f>COUNTIF(DIPA!E25,Database!$F$9)</f>
        <v>0</v>
      </c>
      <c r="I24" s="66">
        <f>COUNTIF(DIPA!E25,Database!$F$10)</f>
        <v>0</v>
      </c>
      <c r="J24" s="66">
        <f>COUNTIF(DIPA!E25,Database!$F$11)</f>
        <v>0</v>
      </c>
      <c r="K24" s="66">
        <f>COUNTIF(DIPA!E25,Database!$F$12)</f>
        <v>0</v>
      </c>
      <c r="L24" s="66">
        <f>COUNTIF(DIPA!E25,Database!$F$13)</f>
        <v>0</v>
      </c>
      <c r="M24" s="66">
        <f>COUNTIF(DIPA!E25,Database!$F$14)</f>
        <v>0</v>
      </c>
      <c r="N24" s="66">
        <f>COUNTIF(DIPA!E25,Database!$F$15)</f>
        <v>0</v>
      </c>
      <c r="O24" s="66">
        <f>COUNTIF(DIPA!E25,Database!$F$16)</f>
        <v>0</v>
      </c>
      <c r="P24" s="66">
        <f>COUNTIF(DIPA!E25,Database!$F$17)</f>
        <v>0</v>
      </c>
      <c r="Q24" s="66">
        <f>IF(C24=1,0,IF(COUNTIF(DIPA!F25:Y25,Database!$F$4)&gt;=1,1,0))</f>
        <v>0</v>
      </c>
      <c r="R24" s="66">
        <f>IF(D24=1,0,IF(COUNTIF(DIPA!F25:Y25,Database!$F$5)&gt;=1,1,0))</f>
        <v>0</v>
      </c>
      <c r="S24" s="66">
        <f>IF(E24=1,0,IF(COUNTIF(DIPA!F25:Y25,Database!$F$6)&gt;=1,1,0))</f>
        <v>0</v>
      </c>
      <c r="T24" s="66">
        <f>IF(F24=1,0,IF(COUNTIF(DIPA!F25:Y25,Database!$F$7)&gt;=1,1,0))</f>
        <v>0</v>
      </c>
      <c r="U24" s="66">
        <f>IF(G24=1,0,IF(COUNTIF(DIPA!F25:Y25,Database!$F$8)&gt;=1,1,0))</f>
        <v>0</v>
      </c>
      <c r="V24" s="66">
        <f>IF(H24=1,0,IF(COUNTIF(DIPA!F25:Y25,Database!$F$9)&gt;=1,1,0))</f>
        <v>0</v>
      </c>
      <c r="W24" s="66">
        <f>IF(I24=1,0,IF(COUNTIF(DIPA!F25:Y25,Database!$F$10)&gt;=1,1,0))</f>
        <v>0</v>
      </c>
      <c r="X24" s="66">
        <f>IF(J24=1,0,IF(COUNTIF(DIPA!F25:Y25,Database!$F$11)&gt;=1,1,0))</f>
        <v>0</v>
      </c>
      <c r="Y24" s="66">
        <f>IF(K24=1,0,IF(COUNTIF(DIPA!F25:Y25,Database!$F$12)&gt;=1,1,0))</f>
        <v>0</v>
      </c>
      <c r="Z24" s="66">
        <f>IF(L24=1,0,IF(COUNTIF(DIPA!F25:Y25,Database!$F$13)&gt;=1,1,0))</f>
        <v>0</v>
      </c>
      <c r="AA24" s="66">
        <f>IF(M24=1,0,IF(COUNTIF(DIPA!F25:Y25,Database!$F$14)&gt;=1,1,0))</f>
        <v>0</v>
      </c>
      <c r="AB24" s="66">
        <f>IF(N24=1,0,IF(COUNTIF(DIPA!F25:Y25,Database!$F$15)&gt;=1,1,0))</f>
        <v>0</v>
      </c>
      <c r="AC24" s="66">
        <f>IF(O24=1,0,IF(COUNTIF(DIPA!F25:Y25,Database!$F$16)&gt;=1,1,0))</f>
        <v>0</v>
      </c>
      <c r="AD24" s="66">
        <f>IF(P24=1,0,IF(COUNTIF(DIPA!F25:Y25,Database!$F$17)&gt;=1,1,0))</f>
        <v>0</v>
      </c>
    </row>
    <row r="25" spans="1:30" ht="30" x14ac:dyDescent="0.25">
      <c r="A25" s="65">
        <f t="shared" si="2"/>
        <v>23</v>
      </c>
      <c r="B25" s="3" t="str">
        <f>DIPA!B26</f>
        <v>Karakterisasi Dan Pemanfaatan Waste Water Treatment Sludge Sebagai Koagulan Dalam Pengolahan Air Limbah</v>
      </c>
      <c r="C25" s="66">
        <f>COUNTIF(DIPA!E26,Database!$F$4)</f>
        <v>0</v>
      </c>
      <c r="D25" s="66">
        <f>COUNTIF(DIPA!E26,Database!$F$5)</f>
        <v>0</v>
      </c>
      <c r="E25" s="66">
        <f>COUNTIF(DIPA!E26,Database!$F$6)</f>
        <v>0</v>
      </c>
      <c r="F25" s="66">
        <f>COUNTIF(DIPA!E26,Database!$F$7)</f>
        <v>0</v>
      </c>
      <c r="G25" s="66">
        <f>COUNTIF(DIPA!E26,Database!$F$8)</f>
        <v>0</v>
      </c>
      <c r="H25" s="66">
        <f>COUNTIF(DIPA!E26,Database!$F$9)</f>
        <v>0</v>
      </c>
      <c r="I25" s="66">
        <f>COUNTIF(DIPA!E26,Database!$F$10)</f>
        <v>0</v>
      </c>
      <c r="J25" s="66">
        <f>COUNTIF(DIPA!E26,Database!$F$11)</f>
        <v>0</v>
      </c>
      <c r="K25" s="66">
        <f>COUNTIF(DIPA!E26,Database!$F$12)</f>
        <v>0</v>
      </c>
      <c r="L25" s="66">
        <f>COUNTIF(DIPA!E26,Database!$F$13)</f>
        <v>0</v>
      </c>
      <c r="M25" s="66">
        <f>COUNTIF(DIPA!E26,Database!$F$14)</f>
        <v>0</v>
      </c>
      <c r="N25" s="66">
        <f>COUNTIF(DIPA!E26,Database!$F$15)</f>
        <v>1</v>
      </c>
      <c r="O25" s="66">
        <f>COUNTIF(DIPA!E26,Database!$F$16)</f>
        <v>0</v>
      </c>
      <c r="P25" s="66">
        <f>COUNTIF(DIPA!E26,Database!$F$17)</f>
        <v>0</v>
      </c>
      <c r="Q25" s="66">
        <f>IF(C25=1,0,IF(COUNTIF(DIPA!F26:Y26,Database!$F$4)&gt;=1,1,0))</f>
        <v>0</v>
      </c>
      <c r="R25" s="66">
        <f>IF(D25=1,0,IF(COUNTIF(DIPA!F26:Y26,Database!$F$5)&gt;=1,1,0))</f>
        <v>0</v>
      </c>
      <c r="S25" s="66">
        <f>IF(E25=1,0,IF(COUNTIF(DIPA!F26:Y26,Database!$F$6)&gt;=1,1,0))</f>
        <v>0</v>
      </c>
      <c r="T25" s="66">
        <f>IF(F25=1,0,IF(COUNTIF(DIPA!F26:Y26,Database!$F$7)&gt;=1,1,0))</f>
        <v>0</v>
      </c>
      <c r="U25" s="66">
        <f>IF(G25=1,0,IF(COUNTIF(DIPA!F26:Y26,Database!$F$8)&gt;=1,1,0))</f>
        <v>0</v>
      </c>
      <c r="V25" s="66">
        <f>IF(H25=1,0,IF(COUNTIF(DIPA!F26:Y26,Database!$F$9)&gt;=1,1,0))</f>
        <v>0</v>
      </c>
      <c r="W25" s="66">
        <f>IF(I25=1,0,IF(COUNTIF(DIPA!F26:Y26,Database!$F$10)&gt;=1,1,0))</f>
        <v>0</v>
      </c>
      <c r="X25" s="66">
        <f>IF(J25=1,0,IF(COUNTIF(DIPA!F26:Y26,Database!$F$11)&gt;=1,1,0))</f>
        <v>0</v>
      </c>
      <c r="Y25" s="66">
        <f>IF(K25=1,0,IF(COUNTIF(DIPA!F26:Y26,Database!$F$12)&gt;=1,1,0))</f>
        <v>0</v>
      </c>
      <c r="Z25" s="66">
        <f>IF(L25=1,0,IF(COUNTIF(DIPA!F26:Y26,Database!$F$13)&gt;=1,1,0))</f>
        <v>0</v>
      </c>
      <c r="AA25" s="66">
        <f>IF(M25=1,0,IF(COUNTIF(DIPA!F26:Y26,Database!$F$14)&gt;=1,1,0))</f>
        <v>0</v>
      </c>
      <c r="AB25" s="66">
        <f>IF(N25=1,0,IF(COUNTIF(DIPA!F26:Y26,Database!$F$15)&gt;=1,1,0))</f>
        <v>0</v>
      </c>
      <c r="AC25" s="66">
        <f>IF(O25=1,0,IF(COUNTIF(DIPA!F26:Y26,Database!$F$16)&gt;=1,1,0))</f>
        <v>0</v>
      </c>
      <c r="AD25" s="66">
        <f>IF(P25=1,0,IF(COUNTIF(DIPA!F26:Y26,Database!$F$17)&gt;=1,1,0))</f>
        <v>0</v>
      </c>
    </row>
    <row r="26" spans="1:30" ht="30" x14ac:dyDescent="0.25">
      <c r="A26" s="65">
        <f t="shared" si="2"/>
        <v>24</v>
      </c>
      <c r="B26" s="3" t="str">
        <f>DIPA!B27</f>
        <v>Perancangan Kapal Pengangkut Hewan Ternak Sapi Kapasitas 150 Ekor Sebagai Jalur Alternatif Rute Sungai Bengawan Solo</v>
      </c>
      <c r="C26" s="66">
        <f>COUNTIF(DIPA!E27,Database!$F$4)</f>
        <v>0</v>
      </c>
      <c r="D26" s="66">
        <f>COUNTIF(DIPA!E27,Database!$F$5)</f>
        <v>0</v>
      </c>
      <c r="E26" s="66">
        <f>COUNTIF(DIPA!E27,Database!$F$6)</f>
        <v>0</v>
      </c>
      <c r="F26" s="66">
        <f>COUNTIF(DIPA!E27,Database!$F$7)</f>
        <v>0</v>
      </c>
      <c r="G26" s="66">
        <f>COUNTIF(DIPA!E27,Database!$F$8)</f>
        <v>0</v>
      </c>
      <c r="H26" s="66">
        <f>COUNTIF(DIPA!E27,Database!$F$9)</f>
        <v>1</v>
      </c>
      <c r="I26" s="66">
        <f>COUNTIF(DIPA!E27,Database!$F$10)</f>
        <v>0</v>
      </c>
      <c r="J26" s="66">
        <f>COUNTIF(DIPA!E27,Database!$F$11)</f>
        <v>0</v>
      </c>
      <c r="K26" s="66">
        <f>COUNTIF(DIPA!E27,Database!$F$12)</f>
        <v>0</v>
      </c>
      <c r="L26" s="66">
        <f>COUNTIF(DIPA!E27,Database!$F$13)</f>
        <v>0</v>
      </c>
      <c r="M26" s="66">
        <f>COUNTIF(DIPA!E27,Database!$F$14)</f>
        <v>0</v>
      </c>
      <c r="N26" s="66">
        <f>COUNTIF(DIPA!E27,Database!$F$15)</f>
        <v>0</v>
      </c>
      <c r="O26" s="66">
        <f>COUNTIF(DIPA!E27,Database!$F$16)</f>
        <v>0</v>
      </c>
      <c r="P26" s="66">
        <f>COUNTIF(DIPA!E27,Database!$F$17)</f>
        <v>0</v>
      </c>
      <c r="Q26" s="66">
        <f>IF(C26=1,0,IF(COUNTIF(DIPA!F27:Y27,Database!$F$4)&gt;=1,1,0))</f>
        <v>1</v>
      </c>
      <c r="R26" s="66">
        <f>IF(D26=1,0,IF(COUNTIF(DIPA!F27:Y27,Database!$F$5)&gt;=1,1,0))</f>
        <v>0</v>
      </c>
      <c r="S26" s="66">
        <f>IF(E26=1,0,IF(COUNTIF(DIPA!F27:Y27,Database!$F$6)&gt;=1,1,0))</f>
        <v>0</v>
      </c>
      <c r="T26" s="66">
        <f>IF(F26=1,0,IF(COUNTIF(DIPA!F27:Y27,Database!$F$7)&gt;=1,1,0))</f>
        <v>0</v>
      </c>
      <c r="U26" s="66">
        <f>IF(G26=1,0,IF(COUNTIF(DIPA!F27:Y27,Database!$F$8)&gt;=1,1,0))</f>
        <v>0</v>
      </c>
      <c r="V26" s="66">
        <f>IF(H26=1,0,IF(COUNTIF(DIPA!F27:Y27,Database!$F$9)&gt;=1,1,0))</f>
        <v>0</v>
      </c>
      <c r="W26" s="66">
        <f>IF(I26=1,0,IF(COUNTIF(DIPA!F27:Y27,Database!$F$10)&gt;=1,1,0))</f>
        <v>0</v>
      </c>
      <c r="X26" s="66">
        <f>IF(J26=1,0,IF(COUNTIF(DIPA!F27:Y27,Database!$F$11)&gt;=1,1,0))</f>
        <v>0</v>
      </c>
      <c r="Y26" s="66">
        <f>IF(K26=1,0,IF(COUNTIF(DIPA!F27:Y27,Database!$F$12)&gt;=1,1,0))</f>
        <v>0</v>
      </c>
      <c r="Z26" s="66">
        <f>IF(L26=1,0,IF(COUNTIF(DIPA!F27:Y27,Database!$F$13)&gt;=1,1,0))</f>
        <v>0</v>
      </c>
      <c r="AA26" s="66">
        <f>IF(M26=1,0,IF(COUNTIF(DIPA!F27:Y27,Database!$F$14)&gt;=1,1,0))</f>
        <v>0</v>
      </c>
      <c r="AB26" s="66">
        <f>IF(N26=1,0,IF(COUNTIF(DIPA!F27:Y27,Database!$F$15)&gt;=1,1,0))</f>
        <v>0</v>
      </c>
      <c r="AC26" s="66">
        <f>IF(O26=1,0,IF(COUNTIF(DIPA!F27:Y27,Database!$F$16)&gt;=1,1,0))</f>
        <v>1</v>
      </c>
      <c r="AD26" s="66">
        <f>IF(P26=1,0,IF(COUNTIF(DIPA!F27:Y27,Database!$F$17)&gt;=1,1,0))</f>
        <v>0</v>
      </c>
    </row>
    <row r="27" spans="1:30" ht="30" x14ac:dyDescent="0.25">
      <c r="A27" s="65">
        <f t="shared" si="2"/>
        <v>25</v>
      </c>
      <c r="B27" s="3" t="str">
        <f>DIPA!B28</f>
        <v>Perancangan protoype turbin angin poros vertikal putaran rendah untuk kapal nelayan dengan generator magnet permanent 300 VA</v>
      </c>
      <c r="C27" s="66">
        <f>COUNTIF(DIPA!E28,Database!$F$4)</f>
        <v>0</v>
      </c>
      <c r="D27" s="66">
        <f>COUNTIF(DIPA!E28,Database!$F$5)</f>
        <v>0</v>
      </c>
      <c r="E27" s="66">
        <f>COUNTIF(DIPA!E28,Database!$F$6)</f>
        <v>0</v>
      </c>
      <c r="F27" s="66">
        <f>COUNTIF(DIPA!E28,Database!$F$7)</f>
        <v>0</v>
      </c>
      <c r="G27" s="66">
        <f>COUNTIF(DIPA!E28,Database!$F$8)</f>
        <v>0</v>
      </c>
      <c r="H27" s="66">
        <f>COUNTIF(DIPA!E28,Database!$F$9)</f>
        <v>1</v>
      </c>
      <c r="I27" s="66">
        <f>COUNTIF(DIPA!E28,Database!$F$10)</f>
        <v>0</v>
      </c>
      <c r="J27" s="66">
        <f>COUNTIF(DIPA!E28,Database!$F$11)</f>
        <v>0</v>
      </c>
      <c r="K27" s="66">
        <f>COUNTIF(DIPA!E28,Database!$F$12)</f>
        <v>0</v>
      </c>
      <c r="L27" s="66">
        <f>COUNTIF(DIPA!E28,Database!$F$13)</f>
        <v>0</v>
      </c>
      <c r="M27" s="66">
        <f>COUNTIF(DIPA!E28,Database!$F$14)</f>
        <v>0</v>
      </c>
      <c r="N27" s="66">
        <f>COUNTIF(DIPA!E28,Database!$F$15)</f>
        <v>0</v>
      </c>
      <c r="O27" s="66">
        <f>COUNTIF(DIPA!E28,Database!$F$16)</f>
        <v>0</v>
      </c>
      <c r="P27" s="66">
        <f>COUNTIF(DIPA!E28,Database!$F$17)</f>
        <v>0</v>
      </c>
      <c r="Q27" s="66">
        <f>IF(C27=1,0,IF(COUNTIF(DIPA!F28:Y28,Database!$F$4)&gt;=1,1,0))</f>
        <v>1</v>
      </c>
      <c r="R27" s="66">
        <f>IF(D27=1,0,IF(COUNTIF(DIPA!F28:Y28,Database!$F$5)&gt;=1,1,0))</f>
        <v>0</v>
      </c>
      <c r="S27" s="66">
        <f>IF(E27=1,0,IF(COUNTIF(DIPA!F28:Y28,Database!$F$6)&gt;=1,1,0))</f>
        <v>0</v>
      </c>
      <c r="T27" s="66">
        <f>IF(F27=1,0,IF(COUNTIF(DIPA!F28:Y28,Database!$F$7)&gt;=1,1,0))</f>
        <v>0</v>
      </c>
      <c r="U27" s="66">
        <f>IF(G27=1,0,IF(COUNTIF(DIPA!F28:Y28,Database!$F$8)&gt;=1,1,0))</f>
        <v>0</v>
      </c>
      <c r="V27" s="66">
        <f>IF(H27=1,0,IF(COUNTIF(DIPA!F28:Y28,Database!$F$9)&gt;=1,1,0))</f>
        <v>0</v>
      </c>
      <c r="W27" s="66">
        <f>IF(I27=1,0,IF(COUNTIF(DIPA!F28:Y28,Database!$F$10)&gt;=1,1,0))</f>
        <v>0</v>
      </c>
      <c r="X27" s="66">
        <f>IF(J27=1,0,IF(COUNTIF(DIPA!F28:Y28,Database!$F$11)&gt;=1,1,0))</f>
        <v>0</v>
      </c>
      <c r="Y27" s="66">
        <f>IF(K27=1,0,IF(COUNTIF(DIPA!F28:Y28,Database!$F$12)&gt;=1,1,0))</f>
        <v>0</v>
      </c>
      <c r="Z27" s="66">
        <f>IF(L27=1,0,IF(COUNTIF(DIPA!F28:Y28,Database!$F$13)&gt;=1,1,0))</f>
        <v>0</v>
      </c>
      <c r="AA27" s="66">
        <f>IF(M27=1,0,IF(COUNTIF(DIPA!F28:Y28,Database!$F$14)&gt;=1,1,0))</f>
        <v>0</v>
      </c>
      <c r="AB27" s="66">
        <f>IF(N27=1,0,IF(COUNTIF(DIPA!F28:Y28,Database!$F$15)&gt;=1,1,0))</f>
        <v>0</v>
      </c>
      <c r="AC27" s="66">
        <f>IF(O27=1,0,IF(COUNTIF(DIPA!F28:Y28,Database!$F$16)&gt;=1,1,0))</f>
        <v>0</v>
      </c>
      <c r="AD27" s="66">
        <f>IF(P27=1,0,IF(COUNTIF(DIPA!F28:Y28,Database!$F$17)&gt;=1,1,0))</f>
        <v>1</v>
      </c>
    </row>
    <row r="28" spans="1:30" ht="30" x14ac:dyDescent="0.25">
      <c r="A28" s="65">
        <f t="shared" si="2"/>
        <v>26</v>
      </c>
      <c r="B28" s="3" t="str">
        <f>DIPA!B29</f>
        <v>Rancang Bangun Kapal Portable Miniboat Berpenggerak Energi Listrik</v>
      </c>
      <c r="C28" s="66">
        <f>COUNTIF(DIPA!E29,Database!$F$4)</f>
        <v>0</v>
      </c>
      <c r="D28" s="66">
        <f>COUNTIF(DIPA!E29,Database!$F$5)</f>
        <v>0</v>
      </c>
      <c r="E28" s="66">
        <f>COUNTIF(DIPA!E29,Database!$F$6)</f>
        <v>0</v>
      </c>
      <c r="F28" s="66">
        <f>COUNTIF(DIPA!E29,Database!$F$7)</f>
        <v>0</v>
      </c>
      <c r="G28" s="66">
        <f>COUNTIF(DIPA!E29,Database!$F$8)</f>
        <v>0</v>
      </c>
      <c r="H28" s="66">
        <f>COUNTIF(DIPA!E29,Database!$F$9)</f>
        <v>0</v>
      </c>
      <c r="I28" s="66">
        <f>COUNTIF(DIPA!E29,Database!$F$10)</f>
        <v>0</v>
      </c>
      <c r="J28" s="66">
        <f>COUNTIF(DIPA!E29,Database!$F$11)</f>
        <v>1</v>
      </c>
      <c r="K28" s="66">
        <f>COUNTIF(DIPA!E29,Database!$F$12)</f>
        <v>0</v>
      </c>
      <c r="L28" s="66">
        <f>COUNTIF(DIPA!E29,Database!$F$13)</f>
        <v>0</v>
      </c>
      <c r="M28" s="66">
        <f>COUNTIF(DIPA!E29,Database!$F$14)</f>
        <v>0</v>
      </c>
      <c r="N28" s="66">
        <f>COUNTIF(DIPA!E29,Database!$F$15)</f>
        <v>0</v>
      </c>
      <c r="O28" s="66">
        <f>COUNTIF(DIPA!E29,Database!$F$16)</f>
        <v>0</v>
      </c>
      <c r="P28" s="66">
        <f>COUNTIF(DIPA!E29,Database!$F$17)</f>
        <v>0</v>
      </c>
      <c r="Q28" s="66">
        <f>IF(C28=1,0,IF(COUNTIF(DIPA!F29:Y29,Database!$F$4)&gt;=1,1,0))</f>
        <v>0</v>
      </c>
      <c r="R28" s="66">
        <f>IF(D28=1,0,IF(COUNTIF(DIPA!F29:Y29,Database!$F$5)&gt;=1,1,0))</f>
        <v>0</v>
      </c>
      <c r="S28" s="66">
        <f>IF(E28=1,0,IF(COUNTIF(DIPA!F29:Y29,Database!$F$6)&gt;=1,1,0))</f>
        <v>0</v>
      </c>
      <c r="T28" s="66">
        <f>IF(F28=1,0,IF(COUNTIF(DIPA!F29:Y29,Database!$F$7)&gt;=1,1,0))</f>
        <v>0</v>
      </c>
      <c r="U28" s="66">
        <f>IF(G28=1,0,IF(COUNTIF(DIPA!F29:Y29,Database!$F$8)&gt;=1,1,0))</f>
        <v>0</v>
      </c>
      <c r="V28" s="66">
        <f>IF(H28=1,0,IF(COUNTIF(DIPA!F29:Y29,Database!$F$9)&gt;=1,1,0))</f>
        <v>0</v>
      </c>
      <c r="W28" s="66">
        <f>IF(I28=1,0,IF(COUNTIF(DIPA!F29:Y29,Database!$F$10)&gt;=1,1,0))</f>
        <v>1</v>
      </c>
      <c r="X28" s="66">
        <f>IF(J28=1,0,IF(COUNTIF(DIPA!F29:Y29,Database!$F$11)&gt;=1,1,0))</f>
        <v>0</v>
      </c>
      <c r="Y28" s="66">
        <f>IF(K28=1,0,IF(COUNTIF(DIPA!F29:Y29,Database!$F$12)&gt;=1,1,0))</f>
        <v>0</v>
      </c>
      <c r="Z28" s="66">
        <f>IF(L28=1,0,IF(COUNTIF(DIPA!F29:Y29,Database!$F$13)&gt;=1,1,0))</f>
        <v>0</v>
      </c>
      <c r="AA28" s="66">
        <f>IF(M28=1,0,IF(COUNTIF(DIPA!F29:Y29,Database!$F$14)&gt;=1,1,0))</f>
        <v>1</v>
      </c>
      <c r="AB28" s="66">
        <f>IF(N28=1,0,IF(COUNTIF(DIPA!F29:Y29,Database!$F$15)&gt;=1,1,0))</f>
        <v>0</v>
      </c>
      <c r="AC28" s="66">
        <f>IF(O28=1,0,IF(COUNTIF(DIPA!F29:Y29,Database!$F$16)&gt;=1,1,0))</f>
        <v>0</v>
      </c>
      <c r="AD28" s="66">
        <f>IF(P28=1,0,IF(COUNTIF(DIPA!F29:Y29,Database!$F$17)&gt;=1,1,0))</f>
        <v>0</v>
      </c>
    </row>
    <row r="29" spans="1:30" ht="30" x14ac:dyDescent="0.25">
      <c r="A29" s="65">
        <f t="shared" si="2"/>
        <v>27</v>
      </c>
      <c r="B29" s="3" t="str">
        <f>DIPA!B30</f>
        <v>Pengaruh Variasi Susunan Matt dan Woven Roving serta Konsentrasi Resin FRP (Fiber Reinforced Plastic) Sebagai Pelapis Tahan Korosi Pada Aliran Asam Phospat</v>
      </c>
      <c r="C29" s="66">
        <f>COUNTIF(DIPA!E30,Database!$F$4)</f>
        <v>0</v>
      </c>
      <c r="D29" s="66">
        <f>COUNTIF(DIPA!E30,Database!$F$5)</f>
        <v>0</v>
      </c>
      <c r="E29" s="66">
        <f>COUNTIF(DIPA!E30,Database!$F$6)</f>
        <v>0</v>
      </c>
      <c r="F29" s="66">
        <f>COUNTIF(DIPA!E30,Database!$F$7)</f>
        <v>0</v>
      </c>
      <c r="G29" s="66">
        <f>COUNTIF(DIPA!E30,Database!$F$8)</f>
        <v>0</v>
      </c>
      <c r="H29" s="66">
        <f>COUNTIF(DIPA!E30,Database!$F$9)</f>
        <v>0</v>
      </c>
      <c r="I29" s="66">
        <f>COUNTIF(DIPA!E30,Database!$F$10)</f>
        <v>1</v>
      </c>
      <c r="J29" s="66">
        <f>COUNTIF(DIPA!E30,Database!$F$11)</f>
        <v>0</v>
      </c>
      <c r="K29" s="66">
        <f>COUNTIF(DIPA!E30,Database!$F$12)</f>
        <v>0</v>
      </c>
      <c r="L29" s="66">
        <f>COUNTIF(DIPA!E30,Database!$F$13)</f>
        <v>0</v>
      </c>
      <c r="M29" s="66">
        <f>COUNTIF(DIPA!E30,Database!$F$14)</f>
        <v>0</v>
      </c>
      <c r="N29" s="66">
        <f>COUNTIF(DIPA!E30,Database!$F$15)</f>
        <v>0</v>
      </c>
      <c r="O29" s="66">
        <f>COUNTIF(DIPA!E30,Database!$F$16)</f>
        <v>0</v>
      </c>
      <c r="P29" s="66">
        <f>COUNTIF(DIPA!E30,Database!$F$17)</f>
        <v>0</v>
      </c>
      <c r="Q29" s="66">
        <f>IF(C29=1,0,IF(COUNTIF(DIPA!F30:Y30,Database!$F$4)&gt;=1,1,0))</f>
        <v>0</v>
      </c>
      <c r="R29" s="66">
        <f>IF(D29=1,0,IF(COUNTIF(DIPA!F30:Y30,Database!$F$5)&gt;=1,1,0))</f>
        <v>0</v>
      </c>
      <c r="S29" s="66">
        <f>IF(E29=1,0,IF(COUNTIF(DIPA!F30:Y30,Database!$F$6)&gt;=1,1,0))</f>
        <v>1</v>
      </c>
      <c r="T29" s="66">
        <f>IF(F29=1,0,IF(COUNTIF(DIPA!F30:Y30,Database!$F$7)&gt;=1,1,0))</f>
        <v>0</v>
      </c>
      <c r="U29" s="66">
        <f>IF(G29=1,0,IF(COUNTIF(DIPA!F30:Y30,Database!$F$8)&gt;=1,1,0))</f>
        <v>0</v>
      </c>
      <c r="V29" s="66">
        <f>IF(H29=1,0,IF(COUNTIF(DIPA!F30:Y30,Database!$F$9)&gt;=1,1,0))</f>
        <v>0</v>
      </c>
      <c r="W29" s="66">
        <f>IF(I29=1,0,IF(COUNTIF(DIPA!F30:Y30,Database!$F$10)&gt;=1,1,0))</f>
        <v>0</v>
      </c>
      <c r="X29" s="66">
        <f>IF(J29=1,0,IF(COUNTIF(DIPA!F30:Y30,Database!$F$11)&gt;=1,1,0))</f>
        <v>1</v>
      </c>
      <c r="Y29" s="66">
        <f>IF(K29=1,0,IF(COUNTIF(DIPA!F30:Y30,Database!$F$12)&gt;=1,1,0))</f>
        <v>0</v>
      </c>
      <c r="Z29" s="66">
        <f>IF(L29=1,0,IF(COUNTIF(DIPA!F30:Y30,Database!$F$13)&gt;=1,1,0))</f>
        <v>0</v>
      </c>
      <c r="AA29" s="66">
        <f>IF(M29=1,0,IF(COUNTIF(DIPA!F30:Y30,Database!$F$14)&gt;=1,1,0))</f>
        <v>0</v>
      </c>
      <c r="AB29" s="66">
        <f>IF(N29=1,0,IF(COUNTIF(DIPA!F30:Y30,Database!$F$15)&gt;=1,1,0))</f>
        <v>0</v>
      </c>
      <c r="AC29" s="66">
        <f>IF(O29=1,0,IF(COUNTIF(DIPA!F30:Y30,Database!$F$16)&gt;=1,1,0))</f>
        <v>1</v>
      </c>
      <c r="AD29" s="66">
        <f>IF(P29=1,0,IF(COUNTIF(DIPA!F30:Y30,Database!$F$17)&gt;=1,1,0))</f>
        <v>0</v>
      </c>
    </row>
    <row r="30" spans="1:30" ht="30" x14ac:dyDescent="0.25">
      <c r="A30" s="65">
        <f t="shared" si="2"/>
        <v>28</v>
      </c>
      <c r="B30" s="3" t="str">
        <f>DIPA!B31</f>
        <v>Kajian Eksperimen Pengaruh Overlap Ratio Terhadap Kinerja Turbin Angin Savonius Modifikasi Dengan Persamaan Myring Pada Nilai n = 1</v>
      </c>
      <c r="C30" s="66">
        <f>COUNTIF(DIPA!E31,Database!$F$4)</f>
        <v>0</v>
      </c>
      <c r="D30" s="66">
        <f>COUNTIF(DIPA!E31,Database!$F$5)</f>
        <v>0</v>
      </c>
      <c r="E30" s="66">
        <f>COUNTIF(DIPA!E31,Database!$F$6)</f>
        <v>0</v>
      </c>
      <c r="F30" s="66">
        <f>COUNTIF(DIPA!E31,Database!$F$7)</f>
        <v>0</v>
      </c>
      <c r="G30" s="66">
        <f>COUNTIF(DIPA!E31,Database!$F$8)</f>
        <v>0</v>
      </c>
      <c r="H30" s="66">
        <f>COUNTIF(DIPA!E31,Database!$F$9)</f>
        <v>0</v>
      </c>
      <c r="I30" s="66">
        <f>COUNTIF(DIPA!E31,Database!$F$10)</f>
        <v>1</v>
      </c>
      <c r="J30" s="66">
        <f>COUNTIF(DIPA!E31,Database!$F$11)</f>
        <v>0</v>
      </c>
      <c r="K30" s="66">
        <f>COUNTIF(DIPA!E31,Database!$F$12)</f>
        <v>0</v>
      </c>
      <c r="L30" s="66">
        <f>COUNTIF(DIPA!E31,Database!$F$13)</f>
        <v>0</v>
      </c>
      <c r="M30" s="66">
        <f>COUNTIF(DIPA!E31,Database!$F$14)</f>
        <v>0</v>
      </c>
      <c r="N30" s="66">
        <f>COUNTIF(DIPA!E31,Database!$F$15)</f>
        <v>0</v>
      </c>
      <c r="O30" s="66">
        <f>COUNTIF(DIPA!E31,Database!$F$16)</f>
        <v>0</v>
      </c>
      <c r="P30" s="66">
        <f>COUNTIF(DIPA!E31,Database!$F$17)</f>
        <v>0</v>
      </c>
      <c r="Q30" s="66">
        <f>IF(C30=1,0,IF(COUNTIF(DIPA!F31:Y31,Database!$F$4)&gt;=1,1,0))</f>
        <v>0</v>
      </c>
      <c r="R30" s="66">
        <f>IF(D30=1,0,IF(COUNTIF(DIPA!F31:Y31,Database!$F$5)&gt;=1,1,0))</f>
        <v>0</v>
      </c>
      <c r="S30" s="66">
        <f>IF(E30=1,0,IF(COUNTIF(DIPA!F31:Y31,Database!$F$6)&gt;=1,1,0))</f>
        <v>0</v>
      </c>
      <c r="T30" s="66">
        <f>IF(F30=1,0,IF(COUNTIF(DIPA!F31:Y31,Database!$F$7)&gt;=1,1,0))</f>
        <v>1</v>
      </c>
      <c r="U30" s="66">
        <f>IF(G30=1,0,IF(COUNTIF(DIPA!F31:Y31,Database!$F$8)&gt;=1,1,0))</f>
        <v>1</v>
      </c>
      <c r="V30" s="66">
        <f>IF(H30=1,0,IF(COUNTIF(DIPA!F31:Y31,Database!$F$9)&gt;=1,1,0))</f>
        <v>0</v>
      </c>
      <c r="W30" s="66">
        <f>IF(I30=1,0,IF(COUNTIF(DIPA!F31:Y31,Database!$F$10)&gt;=1,1,0))</f>
        <v>0</v>
      </c>
      <c r="X30" s="66">
        <f>IF(J30=1,0,IF(COUNTIF(DIPA!F31:Y31,Database!$F$11)&gt;=1,1,0))</f>
        <v>1</v>
      </c>
      <c r="Y30" s="66">
        <f>IF(K30=1,0,IF(COUNTIF(DIPA!F31:Y31,Database!$F$12)&gt;=1,1,0))</f>
        <v>0</v>
      </c>
      <c r="Z30" s="66">
        <f>IF(L30=1,0,IF(COUNTIF(DIPA!F31:Y31,Database!$F$13)&gt;=1,1,0))</f>
        <v>0</v>
      </c>
      <c r="AA30" s="66">
        <f>IF(M30=1,0,IF(COUNTIF(DIPA!F31:Y31,Database!$F$14)&gt;=1,1,0))</f>
        <v>1</v>
      </c>
      <c r="AB30" s="66">
        <f>IF(N30=1,0,IF(COUNTIF(DIPA!F31:Y31,Database!$F$15)&gt;=1,1,0))</f>
        <v>0</v>
      </c>
      <c r="AC30" s="66">
        <f>IF(O30=1,0,IF(COUNTIF(DIPA!F31:Y31,Database!$F$16)&gt;=1,1,0))</f>
        <v>0</v>
      </c>
      <c r="AD30" s="66">
        <f>IF(P30=1,0,IF(COUNTIF(DIPA!F31:Y31,Database!$F$17)&gt;=1,1,0))</f>
        <v>0</v>
      </c>
    </row>
    <row r="31" spans="1:30" x14ac:dyDescent="0.25">
      <c r="A31" s="55"/>
      <c r="B31" s="2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</row>
    <row r="32" spans="1:30" x14ac:dyDescent="0.25">
      <c r="C32" s="56">
        <f>SUM(C3:C31)</f>
        <v>2</v>
      </c>
      <c r="D32" s="56">
        <f>SUM(D3:D31)</f>
        <v>2</v>
      </c>
      <c r="E32" s="56">
        <f>SUM(E3:E31)</f>
        <v>2</v>
      </c>
      <c r="F32" s="56">
        <f>SUM(F3:F31)</f>
        <v>2</v>
      </c>
      <c r="G32" s="56">
        <f>SUM(G3:G31)</f>
        <v>1</v>
      </c>
      <c r="H32" s="56">
        <f>SUM(H3:H31)</f>
        <v>2</v>
      </c>
      <c r="I32" s="56">
        <f>SUM(I3:I31)</f>
        <v>2</v>
      </c>
      <c r="J32" s="56">
        <f>SUM(J3:J31)</f>
        <v>2</v>
      </c>
      <c r="K32" s="56">
        <f>SUM(K3:K31)</f>
        <v>2</v>
      </c>
      <c r="L32" s="56">
        <f>SUM(L3:L31)</f>
        <v>2</v>
      </c>
      <c r="M32" s="56">
        <f>SUM(M3:M31)</f>
        <v>3</v>
      </c>
      <c r="N32" s="56">
        <f>SUM(N3:N31)</f>
        <v>2</v>
      </c>
      <c r="O32" s="56">
        <f>SUM(O3:O31)</f>
        <v>2</v>
      </c>
      <c r="P32" s="56">
        <f>SUM(P3:P31)</f>
        <v>2</v>
      </c>
      <c r="Q32" s="56">
        <f>SUM(Q3:Q31)</f>
        <v>3</v>
      </c>
      <c r="R32" s="56">
        <f>SUM(R3:R31)</f>
        <v>3</v>
      </c>
      <c r="S32" s="56">
        <f>SUM(S3:S31)</f>
        <v>3</v>
      </c>
      <c r="T32" s="56">
        <f>SUM(T3:T31)</f>
        <v>4</v>
      </c>
      <c r="U32" s="56">
        <f>SUM(U3:U31)</f>
        <v>3</v>
      </c>
      <c r="V32" s="56">
        <f>SUM(V3:V31)</f>
        <v>4</v>
      </c>
      <c r="W32" s="56">
        <f>SUM(W3:W31)</f>
        <v>2</v>
      </c>
      <c r="X32" s="56">
        <f>SUM(X3:X31)</f>
        <v>7</v>
      </c>
      <c r="Y32" s="56">
        <f>SUM(Y3:Y31)</f>
        <v>5</v>
      </c>
      <c r="Z32" s="56">
        <f>SUM(Z3:Z31)</f>
        <v>2</v>
      </c>
      <c r="AA32" s="56">
        <f>SUM(AA3:AA31)</f>
        <v>9</v>
      </c>
      <c r="AB32" s="56">
        <f>SUM(AB3:AB31)</f>
        <v>3</v>
      </c>
      <c r="AC32" s="56">
        <f>SUM(AC3:AC31)</f>
        <v>4</v>
      </c>
      <c r="AD32" s="56">
        <f>SUM(AD3:AD31)</f>
        <v>7</v>
      </c>
    </row>
  </sheetData>
  <mergeCells count="4">
    <mergeCell ref="A1:A2"/>
    <mergeCell ref="B1:B2"/>
    <mergeCell ref="C1:P1"/>
    <mergeCell ref="Q1:A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32"/>
  <sheetViews>
    <sheetView workbookViewId="0">
      <pane xSplit="2" ySplit="2" topLeftCell="L3" activePane="bottomRight" state="frozen"/>
      <selection pane="topRight" activeCell="C1" sqref="C1"/>
      <selection pane="bottomLeft" activeCell="A3" sqref="A3"/>
      <selection pane="bottomRight" activeCell="B3" sqref="B3:AD30"/>
    </sheetView>
  </sheetViews>
  <sheetFormatPr defaultRowHeight="15" x14ac:dyDescent="0.25"/>
  <cols>
    <col min="1" max="1" width="4.7109375" customWidth="1"/>
    <col min="2" max="2" width="35.7109375" customWidth="1"/>
    <col min="3" max="30" width="6.7109375" style="26" customWidth="1"/>
  </cols>
  <sheetData>
    <row r="1" spans="1:30" x14ac:dyDescent="0.25">
      <c r="A1" s="72" t="s">
        <v>0</v>
      </c>
      <c r="B1" s="72" t="s">
        <v>186</v>
      </c>
      <c r="C1" s="88" t="s">
        <v>188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 t="s">
        <v>189</v>
      </c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</row>
    <row r="2" spans="1:30" x14ac:dyDescent="0.25">
      <c r="A2" s="72"/>
      <c r="B2" s="72"/>
      <c r="C2" s="25">
        <v>1</v>
      </c>
      <c r="D2" s="25">
        <f>C2+1</f>
        <v>2</v>
      </c>
      <c r="E2" s="25">
        <f t="shared" ref="E2:O2" si="0">D2+1</f>
        <v>3</v>
      </c>
      <c r="F2" s="25">
        <f t="shared" si="0"/>
        <v>4</v>
      </c>
      <c r="G2" s="25">
        <f t="shared" si="0"/>
        <v>5</v>
      </c>
      <c r="H2" s="25">
        <f t="shared" si="0"/>
        <v>6</v>
      </c>
      <c r="I2" s="25">
        <f t="shared" si="0"/>
        <v>7</v>
      </c>
      <c r="J2" s="25">
        <f t="shared" si="0"/>
        <v>8</v>
      </c>
      <c r="K2" s="25">
        <f t="shared" si="0"/>
        <v>9</v>
      </c>
      <c r="L2" s="25">
        <f t="shared" si="0"/>
        <v>10</v>
      </c>
      <c r="M2" s="25">
        <f t="shared" si="0"/>
        <v>11</v>
      </c>
      <c r="N2" s="25">
        <f t="shared" si="0"/>
        <v>12</v>
      </c>
      <c r="O2" s="25">
        <f t="shared" si="0"/>
        <v>13</v>
      </c>
      <c r="P2" s="25">
        <f>O2+1</f>
        <v>14</v>
      </c>
      <c r="Q2" s="25">
        <v>1</v>
      </c>
      <c r="R2" s="25">
        <f>Q2+1</f>
        <v>2</v>
      </c>
      <c r="S2" s="25">
        <f t="shared" ref="S2:AC2" si="1">R2+1</f>
        <v>3</v>
      </c>
      <c r="T2" s="25">
        <f t="shared" si="1"/>
        <v>4</v>
      </c>
      <c r="U2" s="25">
        <f t="shared" si="1"/>
        <v>5</v>
      </c>
      <c r="V2" s="25">
        <f t="shared" si="1"/>
        <v>6</v>
      </c>
      <c r="W2" s="25">
        <f t="shared" si="1"/>
        <v>7</v>
      </c>
      <c r="X2" s="25">
        <f t="shared" si="1"/>
        <v>8</v>
      </c>
      <c r="Y2" s="25">
        <f t="shared" si="1"/>
        <v>9</v>
      </c>
      <c r="Z2" s="25">
        <f t="shared" si="1"/>
        <v>10</v>
      </c>
      <c r="AA2" s="25">
        <f t="shared" si="1"/>
        <v>11</v>
      </c>
      <c r="AB2" s="25">
        <f t="shared" si="1"/>
        <v>12</v>
      </c>
      <c r="AC2" s="25">
        <f t="shared" si="1"/>
        <v>13</v>
      </c>
      <c r="AD2" s="25">
        <f>AC2+1</f>
        <v>14</v>
      </c>
    </row>
    <row r="3" spans="1:30" ht="45" x14ac:dyDescent="0.25">
      <c r="A3" s="24">
        <v>1</v>
      </c>
      <c r="B3" s="3" t="str">
        <f>DIPA!B4</f>
        <v>Perancangan Alat Dan Mekanisme Dalam Menunjang Proses Bongkar Muat Ikan Hidup Pada Kapal Ikan Di Daerah Brondong - Lamongan</v>
      </c>
      <c r="C3" s="25">
        <f>COUNTIF(DIPA!E4,Database!$F$4)</f>
        <v>0</v>
      </c>
      <c r="D3" s="25">
        <f>COUNTIF(DIPA!E4,Database!$F$5)</f>
        <v>1</v>
      </c>
      <c r="E3" s="25">
        <f>COUNTIF(DIPA!E4,Database!$F$6)</f>
        <v>0</v>
      </c>
      <c r="F3" s="25">
        <f>COUNTIF(DIPA!E4,Database!$F$7)</f>
        <v>0</v>
      </c>
      <c r="G3" s="25">
        <f>COUNTIF(DIPA!E4,Database!$F$8)</f>
        <v>0</v>
      </c>
      <c r="H3" s="25">
        <f>COUNTIF(DIPA!E4,Database!$F$9)</f>
        <v>0</v>
      </c>
      <c r="I3" s="25">
        <f>COUNTIF(DIPA!E4,Database!$F$10)</f>
        <v>0</v>
      </c>
      <c r="J3" s="25">
        <f>COUNTIF(DIPA!E4,Database!$F$11)</f>
        <v>0</v>
      </c>
      <c r="K3" s="25">
        <f>COUNTIF(DIPA!E4,Database!$F$12)</f>
        <v>0</v>
      </c>
      <c r="L3" s="25">
        <f>COUNTIF(DIPA!E4,Database!$F$13)</f>
        <v>0</v>
      </c>
      <c r="M3" s="25">
        <f>COUNTIF(DIPA!E4,Database!$F$14)</f>
        <v>0</v>
      </c>
      <c r="N3" s="25">
        <f>COUNTIF(DIPA!E4,Database!$F$15)</f>
        <v>0</v>
      </c>
      <c r="O3" s="25">
        <f>COUNTIF(DIPA!E4,Database!$F$16)</f>
        <v>0</v>
      </c>
      <c r="P3" s="25">
        <f>COUNTIF(DIPA!E4,Database!$F$17)</f>
        <v>0</v>
      </c>
      <c r="Q3" s="56">
        <f>COUNTIF(DIPA!F4:Y4,Database!$F$4)</f>
        <v>1</v>
      </c>
      <c r="R3" s="56">
        <f>COUNTIF(DIPA!F4:Y4,Database!$F$5)</f>
        <v>1</v>
      </c>
      <c r="S3" s="56">
        <f>COUNTIF(DIPA!F4:Y4,Database!$F$6)</f>
        <v>0</v>
      </c>
      <c r="T3" s="56">
        <f>COUNTIF(DIPA!F4:Y4,Database!$F$7)</f>
        <v>0</v>
      </c>
      <c r="U3" s="56">
        <f>COUNTIF(DIPA!F4:Y4,Database!$F$8)</f>
        <v>0</v>
      </c>
      <c r="V3" s="56">
        <f>COUNTIF(DIPA!F4:Y4,Database!$F$9)</f>
        <v>0</v>
      </c>
      <c r="W3" s="56">
        <f>COUNTIF(DIPA!F4:Y4,Database!$F$10)</f>
        <v>0</v>
      </c>
      <c r="X3" s="56">
        <f>COUNTIF(DIPA!F4:Y4,Database!$F$11)</f>
        <v>1</v>
      </c>
      <c r="Y3" s="56">
        <f>COUNTIF(DIPA!F4:Y4,Database!$F$12)</f>
        <v>0</v>
      </c>
      <c r="Z3" s="56">
        <f>COUNTIF(DIPA!F4:Y4,Database!$F$13)</f>
        <v>0</v>
      </c>
      <c r="AA3" s="56">
        <f>COUNTIF(DIPA!F4:Y4,Database!$F$14)</f>
        <v>0</v>
      </c>
      <c r="AB3" s="56">
        <f>COUNTIF(DIPA!F4:Y4,Database!$F$15)</f>
        <v>0</v>
      </c>
      <c r="AC3" s="56">
        <f>COUNTIF(DIPA!F4:Y4,Database!$F$16)</f>
        <v>0</v>
      </c>
      <c r="AD3" s="56">
        <f>COUNTIF(DIPA!F4:Y4,Database!$F$17)</f>
        <v>0</v>
      </c>
    </row>
    <row r="4" spans="1:30" ht="30" x14ac:dyDescent="0.25">
      <c r="A4" s="24">
        <f>A3+1</f>
        <v>2</v>
      </c>
      <c r="B4" s="3" t="str">
        <f>DIPA!B5</f>
        <v>Analisa Kekuatan Struktur Lambung Kapal Ikan FRP Inka Mina 30GT Terhadap Kondisi Operasional Di Daerah Brondong</v>
      </c>
      <c r="C4" s="66">
        <f>COUNTIF(DIPA!E5,Database!$F$4)</f>
        <v>0</v>
      </c>
      <c r="D4" s="66">
        <f>COUNTIF(DIPA!E5,Database!$F$5)</f>
        <v>1</v>
      </c>
      <c r="E4" s="66">
        <f>COUNTIF(DIPA!E5,Database!$F$6)</f>
        <v>0</v>
      </c>
      <c r="F4" s="66">
        <f>COUNTIF(DIPA!E5,Database!$F$7)</f>
        <v>0</v>
      </c>
      <c r="G4" s="66">
        <f>COUNTIF(DIPA!E5,Database!$F$8)</f>
        <v>0</v>
      </c>
      <c r="H4" s="66">
        <f>COUNTIF(DIPA!E5,Database!$F$9)</f>
        <v>0</v>
      </c>
      <c r="I4" s="66">
        <f>COUNTIF(DIPA!E5,Database!$F$10)</f>
        <v>0</v>
      </c>
      <c r="J4" s="66">
        <f>COUNTIF(DIPA!E5,Database!$F$11)</f>
        <v>0</v>
      </c>
      <c r="K4" s="66">
        <f>COUNTIF(DIPA!E5,Database!$F$12)</f>
        <v>0</v>
      </c>
      <c r="L4" s="66">
        <f>COUNTIF(DIPA!E5,Database!$F$13)</f>
        <v>0</v>
      </c>
      <c r="M4" s="66">
        <f>COUNTIF(DIPA!E5,Database!$F$14)</f>
        <v>0</v>
      </c>
      <c r="N4" s="66">
        <f>COUNTIF(DIPA!E5,Database!$F$15)</f>
        <v>0</v>
      </c>
      <c r="O4" s="66">
        <f>COUNTIF(DIPA!E5,Database!$F$16)</f>
        <v>0</v>
      </c>
      <c r="P4" s="66">
        <f>COUNTIF(DIPA!E5,Database!$F$17)</f>
        <v>0</v>
      </c>
      <c r="Q4" s="66">
        <f>COUNTIF(DIPA!F5:Y5,Database!$F$4)</f>
        <v>0</v>
      </c>
      <c r="R4" s="66">
        <f>COUNTIF(DIPA!F5:Y5,Database!$F$5)</f>
        <v>0</v>
      </c>
      <c r="S4" s="66">
        <f>COUNTIF(DIPA!F5:Y5,Database!$F$6)</f>
        <v>0</v>
      </c>
      <c r="T4" s="66">
        <f>COUNTIF(DIPA!F5:Y5,Database!$F$7)</f>
        <v>0</v>
      </c>
      <c r="U4" s="66">
        <f>COUNTIF(DIPA!F5:Y5,Database!$F$8)</f>
        <v>0</v>
      </c>
      <c r="V4" s="66">
        <f>COUNTIF(DIPA!F5:Y5,Database!$F$9)</f>
        <v>1</v>
      </c>
      <c r="W4" s="66">
        <f>COUNTIF(DIPA!F5:Y5,Database!$F$10)</f>
        <v>1</v>
      </c>
      <c r="X4" s="66">
        <f>COUNTIF(DIPA!F5:Y5,Database!$F$11)</f>
        <v>0</v>
      </c>
      <c r="Y4" s="66">
        <f>COUNTIF(DIPA!F5:Y5,Database!$F$12)</f>
        <v>0</v>
      </c>
      <c r="Z4" s="66">
        <f>COUNTIF(DIPA!F5:Y5,Database!$F$13)</f>
        <v>0</v>
      </c>
      <c r="AA4" s="66">
        <f>COUNTIF(DIPA!F5:Y5,Database!$F$14)</f>
        <v>0</v>
      </c>
      <c r="AB4" s="66">
        <f>COUNTIF(DIPA!F5:Y5,Database!$F$15)</f>
        <v>0</v>
      </c>
      <c r="AC4" s="66">
        <f>COUNTIF(DIPA!F5:Y5,Database!$F$16)</f>
        <v>0</v>
      </c>
      <c r="AD4" s="66">
        <f>COUNTIF(DIPA!F5:Y5,Database!$F$17)</f>
        <v>0</v>
      </c>
    </row>
    <row r="5" spans="1:30" ht="30" x14ac:dyDescent="0.25">
      <c r="A5" s="65">
        <f t="shared" ref="A5:A30" si="2">A4+1</f>
        <v>3</v>
      </c>
      <c r="B5" s="3" t="str">
        <f>DIPA!B6</f>
        <v>Pembuatan Sistem Monitoring Dan Pengendalian Suhu Gardu Travo Dengan IoT</v>
      </c>
      <c r="C5" s="66">
        <f>COUNTIF(DIPA!E6,Database!$F$4)</f>
        <v>0</v>
      </c>
      <c r="D5" s="66">
        <f>COUNTIF(DIPA!E6,Database!$F$5)</f>
        <v>0</v>
      </c>
      <c r="E5" s="66">
        <f>COUNTIF(DIPA!E6,Database!$F$6)</f>
        <v>0</v>
      </c>
      <c r="F5" s="66">
        <f>COUNTIF(DIPA!E6,Database!$F$7)</f>
        <v>1</v>
      </c>
      <c r="G5" s="66">
        <f>COUNTIF(DIPA!E6,Database!$F$8)</f>
        <v>0</v>
      </c>
      <c r="H5" s="66">
        <f>COUNTIF(DIPA!E6,Database!$F$9)</f>
        <v>0</v>
      </c>
      <c r="I5" s="66">
        <f>COUNTIF(DIPA!E6,Database!$F$10)</f>
        <v>0</v>
      </c>
      <c r="J5" s="66">
        <f>COUNTIF(DIPA!E6,Database!$F$11)</f>
        <v>0</v>
      </c>
      <c r="K5" s="66">
        <f>COUNTIF(DIPA!E6,Database!$F$12)</f>
        <v>0</v>
      </c>
      <c r="L5" s="66">
        <f>COUNTIF(DIPA!E6,Database!$F$13)</f>
        <v>0</v>
      </c>
      <c r="M5" s="66">
        <f>COUNTIF(DIPA!E6,Database!$F$14)</f>
        <v>0</v>
      </c>
      <c r="N5" s="66">
        <f>COUNTIF(DIPA!E6,Database!$F$15)</f>
        <v>0</v>
      </c>
      <c r="O5" s="66">
        <f>COUNTIF(DIPA!E6,Database!$F$16)</f>
        <v>0</v>
      </c>
      <c r="P5" s="66">
        <f>COUNTIF(DIPA!E6,Database!$F$17)</f>
        <v>0</v>
      </c>
      <c r="Q5" s="66">
        <f>COUNTIF(DIPA!F6:Y6,Database!$F$4)</f>
        <v>0</v>
      </c>
      <c r="R5" s="66">
        <f>COUNTIF(DIPA!F6:Y6,Database!$F$5)</f>
        <v>0</v>
      </c>
      <c r="S5" s="66">
        <f>COUNTIF(DIPA!F6:Y6,Database!$F$6)</f>
        <v>0</v>
      </c>
      <c r="T5" s="66">
        <f>COUNTIF(DIPA!F6:Y6,Database!$F$7)</f>
        <v>3</v>
      </c>
      <c r="U5" s="66">
        <f>COUNTIF(DIPA!F6:Y6,Database!$F$8)</f>
        <v>0</v>
      </c>
      <c r="V5" s="66">
        <f>COUNTIF(DIPA!F6:Y6,Database!$F$9)</f>
        <v>0</v>
      </c>
      <c r="W5" s="66">
        <f>COUNTIF(DIPA!F6:Y6,Database!$F$10)</f>
        <v>0</v>
      </c>
      <c r="X5" s="66">
        <f>COUNTIF(DIPA!F6:Y6,Database!$F$11)</f>
        <v>0</v>
      </c>
      <c r="Y5" s="66">
        <f>COUNTIF(DIPA!F6:Y6,Database!$F$12)</f>
        <v>0</v>
      </c>
      <c r="Z5" s="66">
        <f>COUNTIF(DIPA!F6:Y6,Database!$F$13)</f>
        <v>1</v>
      </c>
      <c r="AA5" s="66">
        <f>COUNTIF(DIPA!F6:Y6,Database!$F$14)</f>
        <v>0</v>
      </c>
      <c r="AB5" s="66">
        <f>COUNTIF(DIPA!F6:Y6,Database!$F$15)</f>
        <v>0</v>
      </c>
      <c r="AC5" s="66">
        <f>COUNTIF(DIPA!F6:Y6,Database!$F$16)</f>
        <v>0</v>
      </c>
      <c r="AD5" s="66">
        <f>COUNTIF(DIPA!F6:Y6,Database!$F$17)</f>
        <v>0</v>
      </c>
    </row>
    <row r="6" spans="1:30" ht="30" x14ac:dyDescent="0.25">
      <c r="A6" s="65">
        <f t="shared" si="2"/>
        <v>4</v>
      </c>
      <c r="B6" s="3" t="str">
        <f>DIPA!B7</f>
        <v>Pemodelan Filter Pasif Untuk Mereduksi Harmonik Pada Distribusi Listrik Di Kapal Dengan Kontrol IoT</v>
      </c>
      <c r="C6" s="66">
        <f>COUNTIF(DIPA!E7,Database!$F$4)</f>
        <v>0</v>
      </c>
      <c r="D6" s="66">
        <f>COUNTIF(DIPA!E7,Database!$F$5)</f>
        <v>0</v>
      </c>
      <c r="E6" s="66">
        <f>COUNTIF(DIPA!E7,Database!$F$6)</f>
        <v>0</v>
      </c>
      <c r="F6" s="66">
        <f>COUNTIF(DIPA!E7,Database!$F$7)</f>
        <v>1</v>
      </c>
      <c r="G6" s="66">
        <f>COUNTIF(DIPA!E7,Database!$F$8)</f>
        <v>0</v>
      </c>
      <c r="H6" s="66">
        <f>COUNTIF(DIPA!E7,Database!$F$9)</f>
        <v>0</v>
      </c>
      <c r="I6" s="66">
        <f>COUNTIF(DIPA!E7,Database!$F$10)</f>
        <v>0</v>
      </c>
      <c r="J6" s="66">
        <f>COUNTIF(DIPA!E7,Database!$F$11)</f>
        <v>0</v>
      </c>
      <c r="K6" s="66">
        <f>COUNTIF(DIPA!E7,Database!$F$12)</f>
        <v>0</v>
      </c>
      <c r="L6" s="66">
        <f>COUNTIF(DIPA!E7,Database!$F$13)</f>
        <v>0</v>
      </c>
      <c r="M6" s="66">
        <f>COUNTIF(DIPA!E7,Database!$F$14)</f>
        <v>0</v>
      </c>
      <c r="N6" s="66">
        <f>COUNTIF(DIPA!E7,Database!$F$15)</f>
        <v>0</v>
      </c>
      <c r="O6" s="66">
        <f>COUNTIF(DIPA!E7,Database!$F$16)</f>
        <v>0</v>
      </c>
      <c r="P6" s="66">
        <f>COUNTIF(DIPA!E7,Database!$F$17)</f>
        <v>0</v>
      </c>
      <c r="Q6" s="66">
        <f>COUNTIF(DIPA!F7:Y7,Database!$F$4)</f>
        <v>0</v>
      </c>
      <c r="R6" s="66">
        <f>COUNTIF(DIPA!F7:Y7,Database!$F$5)</f>
        <v>0</v>
      </c>
      <c r="S6" s="66">
        <f>COUNTIF(DIPA!F7:Y7,Database!$F$6)</f>
        <v>0</v>
      </c>
      <c r="T6" s="66">
        <f>COUNTIF(DIPA!F7:Y7,Database!$F$7)</f>
        <v>1</v>
      </c>
      <c r="U6" s="66">
        <f>COUNTIF(DIPA!F7:Y7,Database!$F$8)</f>
        <v>0</v>
      </c>
      <c r="V6" s="66">
        <f>COUNTIF(DIPA!F7:Y7,Database!$F$9)</f>
        <v>0</v>
      </c>
      <c r="W6" s="66">
        <f>COUNTIF(DIPA!F7:Y7,Database!$F$10)</f>
        <v>0</v>
      </c>
      <c r="X6" s="66">
        <f>COUNTIF(DIPA!F7:Y7,Database!$F$11)</f>
        <v>0</v>
      </c>
      <c r="Y6" s="66">
        <f>COUNTIF(DIPA!F7:Y7,Database!$F$12)</f>
        <v>0</v>
      </c>
      <c r="Z6" s="66">
        <f>COUNTIF(DIPA!F7:Y7,Database!$F$13)</f>
        <v>1</v>
      </c>
      <c r="AA6" s="66">
        <f>COUNTIF(DIPA!F7:Y7,Database!$F$14)</f>
        <v>1</v>
      </c>
      <c r="AB6" s="66">
        <f>COUNTIF(DIPA!F7:Y7,Database!$F$15)</f>
        <v>0</v>
      </c>
      <c r="AC6" s="66">
        <f>COUNTIF(DIPA!F7:Y7,Database!$F$16)</f>
        <v>0</v>
      </c>
      <c r="AD6" s="66">
        <f>COUNTIF(DIPA!F7:Y7,Database!$F$17)</f>
        <v>0</v>
      </c>
    </row>
    <row r="7" spans="1:30" ht="30" x14ac:dyDescent="0.25">
      <c r="A7" s="65">
        <f t="shared" si="2"/>
        <v>5</v>
      </c>
      <c r="B7" s="3" t="str">
        <f>DIPA!B8</f>
        <v>Perancangan Kapal Keroncong Orchestra Sebagai Wahana Wisata Air Surabaya Tempo Doeloe</v>
      </c>
      <c r="C7" s="66">
        <f>COUNTIF(DIPA!E8,Database!$F$4)</f>
        <v>1</v>
      </c>
      <c r="D7" s="66">
        <f>COUNTIF(DIPA!E8,Database!$F$5)</f>
        <v>0</v>
      </c>
      <c r="E7" s="66">
        <f>COUNTIF(DIPA!E8,Database!$F$6)</f>
        <v>0</v>
      </c>
      <c r="F7" s="66">
        <f>COUNTIF(DIPA!E8,Database!$F$7)</f>
        <v>0</v>
      </c>
      <c r="G7" s="66">
        <f>COUNTIF(DIPA!E8,Database!$F$8)</f>
        <v>0</v>
      </c>
      <c r="H7" s="66">
        <f>COUNTIF(DIPA!E8,Database!$F$9)</f>
        <v>0</v>
      </c>
      <c r="I7" s="66">
        <f>COUNTIF(DIPA!E8,Database!$F$10)</f>
        <v>0</v>
      </c>
      <c r="J7" s="66">
        <f>COUNTIF(DIPA!E8,Database!$F$11)</f>
        <v>0</v>
      </c>
      <c r="K7" s="66">
        <f>COUNTIF(DIPA!E8,Database!$F$12)</f>
        <v>0</v>
      </c>
      <c r="L7" s="66">
        <f>COUNTIF(DIPA!E8,Database!$F$13)</f>
        <v>0</v>
      </c>
      <c r="M7" s="66">
        <f>COUNTIF(DIPA!E8,Database!$F$14)</f>
        <v>0</v>
      </c>
      <c r="N7" s="66">
        <f>COUNTIF(DIPA!E8,Database!$F$15)</f>
        <v>0</v>
      </c>
      <c r="O7" s="66">
        <f>COUNTIF(DIPA!E8,Database!$F$16)</f>
        <v>0</v>
      </c>
      <c r="P7" s="66">
        <f>COUNTIF(DIPA!E8,Database!$F$17)</f>
        <v>0</v>
      </c>
      <c r="Q7" s="66">
        <f>COUNTIF(DIPA!F8:Y8,Database!$F$4)</f>
        <v>0</v>
      </c>
      <c r="R7" s="66">
        <f>COUNTIF(DIPA!F8:Y8,Database!$F$5)</f>
        <v>0</v>
      </c>
      <c r="S7" s="66">
        <f>COUNTIF(DIPA!F8:Y8,Database!$F$6)</f>
        <v>1</v>
      </c>
      <c r="T7" s="66">
        <f>COUNTIF(DIPA!F8:Y8,Database!$F$7)</f>
        <v>0</v>
      </c>
      <c r="U7" s="66">
        <f>COUNTIF(DIPA!F8:Y8,Database!$F$8)</f>
        <v>0</v>
      </c>
      <c r="V7" s="66">
        <f>COUNTIF(DIPA!F8:Y8,Database!$F$9)</f>
        <v>1</v>
      </c>
      <c r="W7" s="66">
        <f>COUNTIF(DIPA!F8:Y8,Database!$F$10)</f>
        <v>0</v>
      </c>
      <c r="X7" s="66">
        <f>COUNTIF(DIPA!F8:Y8,Database!$F$11)</f>
        <v>0</v>
      </c>
      <c r="Y7" s="66">
        <f>COUNTIF(DIPA!F8:Y8,Database!$F$12)</f>
        <v>0</v>
      </c>
      <c r="Z7" s="66">
        <f>COUNTIF(DIPA!F8:Y8,Database!$F$13)</f>
        <v>0</v>
      </c>
      <c r="AA7" s="66">
        <f>COUNTIF(DIPA!F8:Y8,Database!$F$14)</f>
        <v>0</v>
      </c>
      <c r="AB7" s="66">
        <f>COUNTIF(DIPA!F8:Y8,Database!$F$15)</f>
        <v>0</v>
      </c>
      <c r="AC7" s="66">
        <f>COUNTIF(DIPA!F8:Y8,Database!$F$16)</f>
        <v>0</v>
      </c>
      <c r="AD7" s="66">
        <f>COUNTIF(DIPA!F8:Y8,Database!$F$17)</f>
        <v>0</v>
      </c>
    </row>
    <row r="8" spans="1:30" ht="30" x14ac:dyDescent="0.25">
      <c r="A8" s="65">
        <f t="shared" si="2"/>
        <v>6</v>
      </c>
      <c r="B8" s="3" t="str">
        <f>DIPA!B9</f>
        <v>Perancangan Fish Aggregating Devices (FAD) Sekaligus Sebagai Liferaft Untuk Mendukung Kapal Ikan Berkelanjutan Di Indonesia</v>
      </c>
      <c r="C8" s="66">
        <f>COUNTIF(DIPA!E9,Database!$F$4)</f>
        <v>1</v>
      </c>
      <c r="D8" s="66">
        <f>COUNTIF(DIPA!E9,Database!$F$5)</f>
        <v>0</v>
      </c>
      <c r="E8" s="66">
        <f>COUNTIF(DIPA!E9,Database!$F$6)</f>
        <v>0</v>
      </c>
      <c r="F8" s="66">
        <f>COUNTIF(DIPA!E9,Database!$F$7)</f>
        <v>0</v>
      </c>
      <c r="G8" s="66">
        <f>COUNTIF(DIPA!E9,Database!$F$8)</f>
        <v>0</v>
      </c>
      <c r="H8" s="66">
        <f>COUNTIF(DIPA!E9,Database!$F$9)</f>
        <v>0</v>
      </c>
      <c r="I8" s="66">
        <f>COUNTIF(DIPA!E9,Database!$F$10)</f>
        <v>0</v>
      </c>
      <c r="J8" s="66">
        <f>COUNTIF(DIPA!E9,Database!$F$11)</f>
        <v>0</v>
      </c>
      <c r="K8" s="66">
        <f>COUNTIF(DIPA!E9,Database!$F$12)</f>
        <v>0</v>
      </c>
      <c r="L8" s="66">
        <f>COUNTIF(DIPA!E9,Database!$F$13)</f>
        <v>0</v>
      </c>
      <c r="M8" s="66">
        <f>COUNTIF(DIPA!E9,Database!$F$14)</f>
        <v>0</v>
      </c>
      <c r="N8" s="66">
        <f>COUNTIF(DIPA!E9,Database!$F$15)</f>
        <v>0</v>
      </c>
      <c r="O8" s="66">
        <f>COUNTIF(DIPA!E9,Database!$F$16)</f>
        <v>0</v>
      </c>
      <c r="P8" s="66">
        <f>COUNTIF(DIPA!E9,Database!$F$17)</f>
        <v>0</v>
      </c>
      <c r="Q8" s="66">
        <f>COUNTIF(DIPA!F9:Y9,Database!$F$4)</f>
        <v>0</v>
      </c>
      <c r="R8" s="66">
        <f>COUNTIF(DIPA!F9:Y9,Database!$F$5)</f>
        <v>1</v>
      </c>
      <c r="S8" s="66">
        <f>COUNTIF(DIPA!F9:Y9,Database!$F$6)</f>
        <v>0</v>
      </c>
      <c r="T8" s="66">
        <f>COUNTIF(DIPA!F9:Y9,Database!$F$7)</f>
        <v>1</v>
      </c>
      <c r="U8" s="66">
        <f>COUNTIF(DIPA!F9:Y9,Database!$F$8)</f>
        <v>0</v>
      </c>
      <c r="V8" s="66">
        <f>COUNTIF(DIPA!F9:Y9,Database!$F$9)</f>
        <v>1</v>
      </c>
      <c r="W8" s="66">
        <f>COUNTIF(DIPA!F9:Y9,Database!$F$10)</f>
        <v>0</v>
      </c>
      <c r="X8" s="66">
        <f>COUNTIF(DIPA!F9:Y9,Database!$F$11)</f>
        <v>0</v>
      </c>
      <c r="Y8" s="66">
        <f>COUNTIF(DIPA!F9:Y9,Database!$F$12)</f>
        <v>0</v>
      </c>
      <c r="Z8" s="66">
        <f>COUNTIF(DIPA!F9:Y9,Database!$F$13)</f>
        <v>0</v>
      </c>
      <c r="AA8" s="66">
        <f>COUNTIF(DIPA!F9:Y9,Database!$F$14)</f>
        <v>0</v>
      </c>
      <c r="AB8" s="66">
        <f>COUNTIF(DIPA!F9:Y9,Database!$F$15)</f>
        <v>0</v>
      </c>
      <c r="AC8" s="66">
        <f>COUNTIF(DIPA!F9:Y9,Database!$F$16)</f>
        <v>0</v>
      </c>
      <c r="AD8" s="66">
        <f>COUNTIF(DIPA!F9:Y9,Database!$F$17)</f>
        <v>0</v>
      </c>
    </row>
    <row r="9" spans="1:30" ht="30" x14ac:dyDescent="0.25">
      <c r="A9" s="65">
        <f t="shared" si="2"/>
        <v>7</v>
      </c>
      <c r="B9" s="3" t="str">
        <f>DIPA!B10</f>
        <v>Analisa Kelayakan Penggunaan Bahan Pvc Sebagai Pengganti Kayu Pada Pembuatan Kapal Nelayan Tradisional</v>
      </c>
      <c r="C9" s="66">
        <f>COUNTIF(DIPA!E10,Database!$F$4)</f>
        <v>0</v>
      </c>
      <c r="D9" s="66">
        <f>COUNTIF(DIPA!E10,Database!$F$5)</f>
        <v>0</v>
      </c>
      <c r="E9" s="66">
        <f>COUNTIF(DIPA!E10,Database!$F$6)</f>
        <v>0</v>
      </c>
      <c r="F9" s="66">
        <f>COUNTIF(DIPA!E10,Database!$F$7)</f>
        <v>0</v>
      </c>
      <c r="G9" s="66">
        <f>COUNTIF(DIPA!E10,Database!$F$8)</f>
        <v>0</v>
      </c>
      <c r="H9" s="66">
        <f>COUNTIF(DIPA!E10,Database!$F$9)</f>
        <v>0</v>
      </c>
      <c r="I9" s="66">
        <f>COUNTIF(DIPA!E10,Database!$F$10)</f>
        <v>0</v>
      </c>
      <c r="J9" s="66">
        <f>COUNTIF(DIPA!E10,Database!$F$11)</f>
        <v>1</v>
      </c>
      <c r="K9" s="66">
        <f>COUNTIF(DIPA!E10,Database!$F$12)</f>
        <v>0</v>
      </c>
      <c r="L9" s="66">
        <f>COUNTIF(DIPA!E10,Database!$F$13)</f>
        <v>0</v>
      </c>
      <c r="M9" s="66">
        <f>COUNTIF(DIPA!E10,Database!$F$14)</f>
        <v>0</v>
      </c>
      <c r="N9" s="66">
        <f>COUNTIF(DIPA!E10,Database!$F$15)</f>
        <v>0</v>
      </c>
      <c r="O9" s="66">
        <f>COUNTIF(DIPA!E10,Database!$F$16)</f>
        <v>0</v>
      </c>
      <c r="P9" s="66">
        <f>COUNTIF(DIPA!E10,Database!$F$17)</f>
        <v>0</v>
      </c>
      <c r="Q9" s="66">
        <f>COUNTIF(DIPA!F10:Y10,Database!$F$4)</f>
        <v>0</v>
      </c>
      <c r="R9" s="66">
        <f>COUNTIF(DIPA!F10:Y10,Database!$F$5)</f>
        <v>0</v>
      </c>
      <c r="S9" s="66">
        <f>COUNTIF(DIPA!F10:Y10,Database!$F$6)</f>
        <v>0</v>
      </c>
      <c r="T9" s="66">
        <f>COUNTIF(DIPA!F10:Y10,Database!$F$7)</f>
        <v>0</v>
      </c>
      <c r="U9" s="66">
        <f>COUNTIF(DIPA!F10:Y10,Database!$F$8)</f>
        <v>0</v>
      </c>
      <c r="V9" s="66">
        <f>COUNTIF(DIPA!F10:Y10,Database!$F$9)</f>
        <v>0</v>
      </c>
      <c r="W9" s="66">
        <f>COUNTIF(DIPA!F10:Y10,Database!$F$10)</f>
        <v>0</v>
      </c>
      <c r="X9" s="66">
        <f>COUNTIF(DIPA!F10:Y10,Database!$F$11)</f>
        <v>2</v>
      </c>
      <c r="Y9" s="66">
        <f>COUNTIF(DIPA!F10:Y10,Database!$F$12)</f>
        <v>0</v>
      </c>
      <c r="Z9" s="66">
        <f>COUNTIF(DIPA!F10:Y10,Database!$F$13)</f>
        <v>0</v>
      </c>
      <c r="AA9" s="66">
        <f>COUNTIF(DIPA!F10:Y10,Database!$F$14)</f>
        <v>1</v>
      </c>
      <c r="AB9" s="66">
        <f>COUNTIF(DIPA!F10:Y10,Database!$F$15)</f>
        <v>0</v>
      </c>
      <c r="AC9" s="66">
        <f>COUNTIF(DIPA!F10:Y10,Database!$F$16)</f>
        <v>0</v>
      </c>
      <c r="AD9" s="66">
        <f>COUNTIF(DIPA!F10:Y10,Database!$F$17)</f>
        <v>1</v>
      </c>
    </row>
    <row r="10" spans="1:30" ht="30" x14ac:dyDescent="0.25">
      <c r="A10" s="65">
        <f t="shared" si="2"/>
        <v>8</v>
      </c>
      <c r="B10" s="3" t="str">
        <f>DIPA!B11</f>
        <v>Kajian Eksperimental Pengaruh Tekanan Injektor Pada Penggunaan Bahan Bakar Solar Dari Daur Ulang Minyak Pelumas Bekas Terhadap Unjuk Kerja Four Stroke Small Marine Diesel Engine</v>
      </c>
      <c r="C10" s="66">
        <f>COUNTIF(DIPA!E11,Database!$F$4)</f>
        <v>0</v>
      </c>
      <c r="D10" s="66">
        <f>COUNTIF(DIPA!E11,Database!$F$5)</f>
        <v>0</v>
      </c>
      <c r="E10" s="66">
        <f>COUNTIF(DIPA!E11,Database!$F$6)</f>
        <v>1</v>
      </c>
      <c r="F10" s="66">
        <f>COUNTIF(DIPA!E11,Database!$F$7)</f>
        <v>0</v>
      </c>
      <c r="G10" s="66">
        <f>COUNTIF(DIPA!E11,Database!$F$8)</f>
        <v>0</v>
      </c>
      <c r="H10" s="66">
        <f>COUNTIF(DIPA!E11,Database!$F$9)</f>
        <v>0</v>
      </c>
      <c r="I10" s="66">
        <f>COUNTIF(DIPA!E11,Database!$F$10)</f>
        <v>0</v>
      </c>
      <c r="J10" s="66">
        <f>COUNTIF(DIPA!E11,Database!$F$11)</f>
        <v>0</v>
      </c>
      <c r="K10" s="66">
        <f>COUNTIF(DIPA!E11,Database!$F$12)</f>
        <v>0</v>
      </c>
      <c r="L10" s="66">
        <f>COUNTIF(DIPA!E11,Database!$F$13)</f>
        <v>0</v>
      </c>
      <c r="M10" s="66">
        <f>COUNTIF(DIPA!E11,Database!$F$14)</f>
        <v>0</v>
      </c>
      <c r="N10" s="66">
        <f>COUNTIF(DIPA!E11,Database!$F$15)</f>
        <v>0</v>
      </c>
      <c r="O10" s="66">
        <f>COUNTIF(DIPA!E11,Database!$F$16)</f>
        <v>0</v>
      </c>
      <c r="P10" s="66">
        <f>COUNTIF(DIPA!E11,Database!$F$17)</f>
        <v>0</v>
      </c>
      <c r="Q10" s="66">
        <f>COUNTIF(DIPA!F11:Y11,Database!$F$4)</f>
        <v>0</v>
      </c>
      <c r="R10" s="66">
        <f>COUNTIF(DIPA!F11:Y11,Database!$F$5)</f>
        <v>0</v>
      </c>
      <c r="S10" s="66">
        <f>COUNTIF(DIPA!F11:Y11,Database!$F$6)</f>
        <v>2</v>
      </c>
      <c r="T10" s="66">
        <f>COUNTIF(DIPA!F11:Y11,Database!$F$7)</f>
        <v>0</v>
      </c>
      <c r="U10" s="66">
        <f>COUNTIF(DIPA!F11:Y11,Database!$F$8)</f>
        <v>0</v>
      </c>
      <c r="V10" s="66">
        <f>COUNTIF(DIPA!F11:Y11,Database!$F$9)</f>
        <v>0</v>
      </c>
      <c r="W10" s="66">
        <f>COUNTIF(DIPA!F11:Y11,Database!$F$10)</f>
        <v>0</v>
      </c>
      <c r="X10" s="66">
        <f>COUNTIF(DIPA!F11:Y11,Database!$F$11)</f>
        <v>1</v>
      </c>
      <c r="Y10" s="66">
        <f>COUNTIF(DIPA!F11:Y11,Database!$F$12)</f>
        <v>0</v>
      </c>
      <c r="Z10" s="66">
        <f>COUNTIF(DIPA!F11:Y11,Database!$F$13)</f>
        <v>0</v>
      </c>
      <c r="AA10" s="66">
        <f>COUNTIF(DIPA!F11:Y11,Database!$F$14)</f>
        <v>0</v>
      </c>
      <c r="AB10" s="66">
        <f>COUNTIF(DIPA!F11:Y11,Database!$F$15)</f>
        <v>0</v>
      </c>
      <c r="AC10" s="66">
        <f>COUNTIF(DIPA!F11:Y11,Database!$F$16)</f>
        <v>0</v>
      </c>
      <c r="AD10" s="66">
        <f>COUNTIF(DIPA!F11:Y11,Database!$F$17)</f>
        <v>1</v>
      </c>
    </row>
    <row r="11" spans="1:30" ht="30" x14ac:dyDescent="0.25">
      <c r="A11" s="65">
        <f t="shared" si="2"/>
        <v>9</v>
      </c>
      <c r="B11" s="3" t="str">
        <f>DIPA!B12</f>
        <v>Pemanfaatan Limbah Fiber Kelapa Sawit Sebagai Bahan Komposit Fiber Diperkuat Polimer Epoxy Sebagai Material Kapal.</v>
      </c>
      <c r="C11" s="66">
        <f>COUNTIF(DIPA!E12,Database!$F$4)</f>
        <v>0</v>
      </c>
      <c r="D11" s="66">
        <f>COUNTIF(DIPA!E12,Database!$F$5)</f>
        <v>0</v>
      </c>
      <c r="E11" s="66">
        <f>COUNTIF(DIPA!E12,Database!$F$6)</f>
        <v>1</v>
      </c>
      <c r="F11" s="66">
        <f>COUNTIF(DIPA!E12,Database!$F$7)</f>
        <v>0</v>
      </c>
      <c r="G11" s="66">
        <f>COUNTIF(DIPA!E12,Database!$F$8)</f>
        <v>0</v>
      </c>
      <c r="H11" s="66">
        <f>COUNTIF(DIPA!E12,Database!$F$9)</f>
        <v>0</v>
      </c>
      <c r="I11" s="66">
        <f>COUNTIF(DIPA!E12,Database!$F$10)</f>
        <v>0</v>
      </c>
      <c r="J11" s="66">
        <f>COUNTIF(DIPA!E12,Database!$F$11)</f>
        <v>0</v>
      </c>
      <c r="K11" s="66">
        <f>COUNTIF(DIPA!E12,Database!$F$12)</f>
        <v>0</v>
      </c>
      <c r="L11" s="66">
        <f>COUNTIF(DIPA!E12,Database!$F$13)</f>
        <v>0</v>
      </c>
      <c r="M11" s="66">
        <f>COUNTIF(DIPA!E12,Database!$F$14)</f>
        <v>0</v>
      </c>
      <c r="N11" s="66">
        <f>COUNTIF(DIPA!E12,Database!$F$15)</f>
        <v>0</v>
      </c>
      <c r="O11" s="66">
        <f>COUNTIF(DIPA!E12,Database!$F$16)</f>
        <v>0</v>
      </c>
      <c r="P11" s="66">
        <f>COUNTIF(DIPA!E12,Database!$F$17)</f>
        <v>0</v>
      </c>
      <c r="Q11" s="66">
        <f>COUNTIF(DIPA!F12:Y12,Database!$F$4)</f>
        <v>0</v>
      </c>
      <c r="R11" s="66">
        <f>COUNTIF(DIPA!F12:Y12,Database!$F$5)</f>
        <v>0</v>
      </c>
      <c r="S11" s="66">
        <f>COUNTIF(DIPA!F12:Y12,Database!$F$6)</f>
        <v>0</v>
      </c>
      <c r="T11" s="66">
        <f>COUNTIF(DIPA!F12:Y12,Database!$F$7)</f>
        <v>0</v>
      </c>
      <c r="U11" s="66">
        <f>COUNTIF(DIPA!F12:Y12,Database!$F$8)</f>
        <v>0</v>
      </c>
      <c r="V11" s="66">
        <f>COUNTIF(DIPA!F12:Y12,Database!$F$9)</f>
        <v>0</v>
      </c>
      <c r="W11" s="66">
        <f>COUNTIF(DIPA!F12:Y12,Database!$F$10)</f>
        <v>0</v>
      </c>
      <c r="X11" s="66">
        <f>COUNTIF(DIPA!F12:Y12,Database!$F$11)</f>
        <v>0</v>
      </c>
      <c r="Y11" s="66">
        <f>COUNTIF(DIPA!F12:Y12,Database!$F$12)</f>
        <v>0</v>
      </c>
      <c r="Z11" s="66">
        <f>COUNTIF(DIPA!F12:Y12,Database!$F$13)</f>
        <v>0</v>
      </c>
      <c r="AA11" s="66">
        <f>COUNTIF(DIPA!F12:Y12,Database!$F$14)</f>
        <v>1</v>
      </c>
      <c r="AB11" s="66">
        <f>COUNTIF(DIPA!F12:Y12,Database!$F$15)</f>
        <v>2</v>
      </c>
      <c r="AC11" s="66">
        <f>COUNTIF(DIPA!F12:Y12,Database!$F$16)</f>
        <v>1</v>
      </c>
      <c r="AD11" s="66">
        <f>COUNTIF(DIPA!F12:Y12,Database!$F$17)</f>
        <v>0</v>
      </c>
    </row>
    <row r="12" spans="1:30" ht="30" x14ac:dyDescent="0.25">
      <c r="A12" s="65">
        <f t="shared" si="2"/>
        <v>10</v>
      </c>
      <c r="B12" s="3" t="str">
        <f>DIPA!B13</f>
        <v>Analisis Tingkat Kepuasan Pengguna Jasa Unit Layanan Di PPNS Dengan Metode Discriminant Analysis Dalam Menuju Pelayanan Prima</v>
      </c>
      <c r="C12" s="66">
        <f>COUNTIF(DIPA!E13,Database!$F$4)</f>
        <v>0</v>
      </c>
      <c r="D12" s="66">
        <f>COUNTIF(DIPA!E13,Database!$F$5)</f>
        <v>0</v>
      </c>
      <c r="E12" s="66">
        <f>COUNTIF(DIPA!E13,Database!$F$6)</f>
        <v>0</v>
      </c>
      <c r="F12" s="66">
        <f>COUNTIF(DIPA!E13,Database!$F$7)</f>
        <v>0</v>
      </c>
      <c r="G12" s="66">
        <f>COUNTIF(DIPA!E13,Database!$F$8)</f>
        <v>0</v>
      </c>
      <c r="H12" s="66">
        <f>COUNTIF(DIPA!E13,Database!$F$9)</f>
        <v>0</v>
      </c>
      <c r="I12" s="66">
        <f>COUNTIF(DIPA!E13,Database!$F$10)</f>
        <v>0</v>
      </c>
      <c r="J12" s="66">
        <f>COUNTIF(DIPA!E13,Database!$F$11)</f>
        <v>0</v>
      </c>
      <c r="K12" s="66">
        <f>COUNTIF(DIPA!E13,Database!$F$12)</f>
        <v>0</v>
      </c>
      <c r="L12" s="66">
        <f>COUNTIF(DIPA!E13,Database!$F$13)</f>
        <v>0</v>
      </c>
      <c r="M12" s="66">
        <f>COUNTIF(DIPA!E13,Database!$F$14)</f>
        <v>0</v>
      </c>
      <c r="N12" s="66">
        <f>COUNTIF(DIPA!E13,Database!$F$15)</f>
        <v>0</v>
      </c>
      <c r="O12" s="66">
        <f>COUNTIF(DIPA!E13,Database!$F$16)</f>
        <v>0</v>
      </c>
      <c r="P12" s="66">
        <f>COUNTIF(DIPA!E13,Database!$F$17)</f>
        <v>1</v>
      </c>
      <c r="Q12" s="66">
        <f>COUNTIF(DIPA!F13:Y13,Database!$F$4)</f>
        <v>0</v>
      </c>
      <c r="R12" s="66">
        <f>COUNTIF(DIPA!F13:Y13,Database!$F$5)</f>
        <v>0</v>
      </c>
      <c r="S12" s="66">
        <f>COUNTIF(DIPA!F13:Y13,Database!$F$6)</f>
        <v>0</v>
      </c>
      <c r="T12" s="66">
        <f>COUNTIF(DIPA!F13:Y13,Database!$F$7)</f>
        <v>0</v>
      </c>
      <c r="U12" s="66">
        <f>COUNTIF(DIPA!F13:Y13,Database!$F$8)</f>
        <v>0</v>
      </c>
      <c r="V12" s="66">
        <f>COUNTIF(DIPA!F13:Y13,Database!$F$9)</f>
        <v>0</v>
      </c>
      <c r="W12" s="66">
        <f>COUNTIF(DIPA!F13:Y13,Database!$F$10)</f>
        <v>0</v>
      </c>
      <c r="X12" s="66">
        <f>COUNTIF(DIPA!F13:Y13,Database!$F$11)</f>
        <v>0</v>
      </c>
      <c r="Y12" s="66">
        <f>COUNTIF(DIPA!F13:Y13,Database!$F$12)</f>
        <v>0</v>
      </c>
      <c r="Z12" s="66">
        <f>COUNTIF(DIPA!F13:Y13,Database!$F$13)</f>
        <v>0</v>
      </c>
      <c r="AA12" s="66">
        <f>COUNTIF(DIPA!F13:Y13,Database!$F$14)</f>
        <v>2</v>
      </c>
      <c r="AB12" s="66">
        <f>COUNTIF(DIPA!F13:Y13,Database!$F$15)</f>
        <v>0</v>
      </c>
      <c r="AC12" s="66">
        <f>COUNTIF(DIPA!F13:Y13,Database!$F$16)</f>
        <v>1</v>
      </c>
      <c r="AD12" s="66">
        <f>COUNTIF(DIPA!F13:Y13,Database!$F$17)</f>
        <v>0</v>
      </c>
    </row>
    <row r="13" spans="1:30" ht="30" x14ac:dyDescent="0.25">
      <c r="A13" s="65">
        <f t="shared" si="2"/>
        <v>11</v>
      </c>
      <c r="B13" s="3" t="str">
        <f>DIPA!B14</f>
        <v>Pembuatan Armrest Dan Fasilitas Footcycling Dalam Modifikasi Kursi Roda Sebagai Alat Rehabilitasi Penderita Stroke</v>
      </c>
      <c r="C13" s="66">
        <f>COUNTIF(DIPA!E14,Database!$F$4)</f>
        <v>0</v>
      </c>
      <c r="D13" s="66">
        <f>COUNTIF(DIPA!E14,Database!$F$5)</f>
        <v>0</v>
      </c>
      <c r="E13" s="66">
        <f>COUNTIF(DIPA!E14,Database!$F$6)</f>
        <v>0</v>
      </c>
      <c r="F13" s="66">
        <f>COUNTIF(DIPA!E14,Database!$F$7)</f>
        <v>0</v>
      </c>
      <c r="G13" s="66">
        <f>COUNTIF(DIPA!E14,Database!$F$8)</f>
        <v>0</v>
      </c>
      <c r="H13" s="66">
        <f>COUNTIF(DIPA!E14,Database!$F$9)</f>
        <v>0</v>
      </c>
      <c r="I13" s="66">
        <f>COUNTIF(DIPA!E14,Database!$F$10)</f>
        <v>0</v>
      </c>
      <c r="J13" s="66">
        <f>COUNTIF(DIPA!E14,Database!$F$11)</f>
        <v>0</v>
      </c>
      <c r="K13" s="66">
        <f>COUNTIF(DIPA!E14,Database!$F$12)</f>
        <v>0</v>
      </c>
      <c r="L13" s="66">
        <f>COUNTIF(DIPA!E14,Database!$F$13)</f>
        <v>0</v>
      </c>
      <c r="M13" s="66">
        <f>COUNTIF(DIPA!E14,Database!$F$14)</f>
        <v>0</v>
      </c>
      <c r="N13" s="66">
        <f>COUNTIF(DIPA!E14,Database!$F$15)</f>
        <v>0</v>
      </c>
      <c r="O13" s="66">
        <f>COUNTIF(DIPA!E14,Database!$F$16)</f>
        <v>1</v>
      </c>
      <c r="P13" s="66">
        <f>COUNTIF(DIPA!E14,Database!$F$17)</f>
        <v>0</v>
      </c>
      <c r="Q13" s="66">
        <f>COUNTIF(DIPA!F14:Y14,Database!$F$4)</f>
        <v>0</v>
      </c>
      <c r="R13" s="66">
        <f>COUNTIF(DIPA!F14:Y14,Database!$F$5)</f>
        <v>0</v>
      </c>
      <c r="S13" s="66">
        <f>COUNTIF(DIPA!F14:Y14,Database!$F$6)</f>
        <v>0</v>
      </c>
      <c r="T13" s="66">
        <f>COUNTIF(DIPA!F14:Y14,Database!$F$7)</f>
        <v>0</v>
      </c>
      <c r="U13" s="66">
        <f>COUNTIF(DIPA!F14:Y14,Database!$F$8)</f>
        <v>0</v>
      </c>
      <c r="V13" s="66">
        <f>COUNTIF(DIPA!F14:Y14,Database!$F$9)</f>
        <v>0</v>
      </c>
      <c r="W13" s="66">
        <f>COUNTIF(DIPA!F14:Y14,Database!$F$10)</f>
        <v>0</v>
      </c>
      <c r="X13" s="66">
        <f>COUNTIF(DIPA!F14:Y14,Database!$F$11)</f>
        <v>0</v>
      </c>
      <c r="Y13" s="66">
        <f>COUNTIF(DIPA!F14:Y14,Database!$F$12)</f>
        <v>1</v>
      </c>
      <c r="Z13" s="66">
        <f>COUNTIF(DIPA!F14:Y14,Database!$F$13)</f>
        <v>0</v>
      </c>
      <c r="AA13" s="66">
        <f>COUNTIF(DIPA!F14:Y14,Database!$F$14)</f>
        <v>2</v>
      </c>
      <c r="AB13" s="66">
        <f>COUNTIF(DIPA!F14:Y14,Database!$F$15)</f>
        <v>0</v>
      </c>
      <c r="AC13" s="66">
        <f>COUNTIF(DIPA!F14:Y14,Database!$F$16)</f>
        <v>1</v>
      </c>
      <c r="AD13" s="66">
        <f>COUNTIF(DIPA!F14:Y14,Database!$F$17)</f>
        <v>0</v>
      </c>
    </row>
    <row r="14" spans="1:30" ht="30" x14ac:dyDescent="0.25">
      <c r="A14" s="65">
        <f t="shared" si="2"/>
        <v>12</v>
      </c>
      <c r="B14" s="3" t="str">
        <f>DIPA!B15</f>
        <v>Pengembangan Aplikasi 'Technical English' Berbasis Android Untuk Meningkatkan Skill Bahasa Inggris Teknik Mahasiswa</v>
      </c>
      <c r="C14" s="66">
        <f>COUNTIF(DIPA!E15,Database!$F$4)</f>
        <v>0</v>
      </c>
      <c r="D14" s="66">
        <f>COUNTIF(DIPA!E15,Database!$F$5)</f>
        <v>0</v>
      </c>
      <c r="E14" s="66">
        <f>COUNTIF(DIPA!E15,Database!$F$6)</f>
        <v>0</v>
      </c>
      <c r="F14" s="66">
        <f>COUNTIF(DIPA!E15,Database!$F$7)</f>
        <v>0</v>
      </c>
      <c r="G14" s="66">
        <f>COUNTIF(DIPA!E15,Database!$F$8)</f>
        <v>0</v>
      </c>
      <c r="H14" s="66">
        <f>COUNTIF(DIPA!E15,Database!$F$9)</f>
        <v>0</v>
      </c>
      <c r="I14" s="66">
        <f>COUNTIF(DIPA!E15,Database!$F$10)</f>
        <v>0</v>
      </c>
      <c r="J14" s="66">
        <f>COUNTIF(DIPA!E15,Database!$F$11)</f>
        <v>0</v>
      </c>
      <c r="K14" s="66">
        <f>COUNTIF(DIPA!E15,Database!$F$12)</f>
        <v>0</v>
      </c>
      <c r="L14" s="66">
        <f>COUNTIF(DIPA!E15,Database!$F$13)</f>
        <v>0</v>
      </c>
      <c r="M14" s="66">
        <f>COUNTIF(DIPA!E15,Database!$F$14)</f>
        <v>0</v>
      </c>
      <c r="N14" s="66">
        <f>COUNTIF(DIPA!E15,Database!$F$15)</f>
        <v>0</v>
      </c>
      <c r="O14" s="66">
        <f>COUNTIF(DIPA!E15,Database!$F$16)</f>
        <v>1</v>
      </c>
      <c r="P14" s="66">
        <f>COUNTIF(DIPA!E15,Database!$F$17)</f>
        <v>0</v>
      </c>
      <c r="Q14" s="66">
        <f>COUNTIF(DIPA!F15:Y15,Database!$F$4)</f>
        <v>0</v>
      </c>
      <c r="R14" s="66">
        <f>COUNTIF(DIPA!F15:Y15,Database!$F$5)</f>
        <v>0</v>
      </c>
      <c r="S14" s="66">
        <f>COUNTIF(DIPA!F15:Y15,Database!$F$6)</f>
        <v>0</v>
      </c>
      <c r="T14" s="66">
        <f>COUNTIF(DIPA!F15:Y15,Database!$F$7)</f>
        <v>0</v>
      </c>
      <c r="U14" s="66">
        <f>COUNTIF(DIPA!F15:Y15,Database!$F$8)</f>
        <v>0</v>
      </c>
      <c r="V14" s="66">
        <f>COUNTIF(DIPA!F15:Y15,Database!$F$9)</f>
        <v>0</v>
      </c>
      <c r="W14" s="66">
        <f>COUNTIF(DIPA!F15:Y15,Database!$F$10)</f>
        <v>0</v>
      </c>
      <c r="X14" s="66">
        <f>COUNTIF(DIPA!F15:Y15,Database!$F$11)</f>
        <v>0</v>
      </c>
      <c r="Y14" s="66">
        <f>COUNTIF(DIPA!F15:Y15,Database!$F$12)</f>
        <v>2</v>
      </c>
      <c r="Z14" s="66">
        <f>COUNTIF(DIPA!F15:Y15,Database!$F$13)</f>
        <v>0</v>
      </c>
      <c r="AA14" s="66">
        <f>COUNTIF(DIPA!F15:Y15,Database!$F$14)</f>
        <v>0</v>
      </c>
      <c r="AB14" s="66">
        <f>COUNTIF(DIPA!F15:Y15,Database!$F$15)</f>
        <v>0</v>
      </c>
      <c r="AC14" s="66">
        <f>COUNTIF(DIPA!F15:Y15,Database!$F$16)</f>
        <v>0</v>
      </c>
      <c r="AD14" s="66">
        <f>COUNTIF(DIPA!F15:Y15,Database!$F$17)</f>
        <v>2</v>
      </c>
    </row>
    <row r="15" spans="1:30" ht="30" x14ac:dyDescent="0.25">
      <c r="A15" s="65">
        <f t="shared" si="2"/>
        <v>13</v>
      </c>
      <c r="B15" s="3" t="str">
        <f>DIPA!B16</f>
        <v>Analisis Hubungan Kunjungan Pemustaka Terhadap Pelayanan Perpustakaan PPNS</v>
      </c>
      <c r="C15" s="66">
        <f>COUNTIF(DIPA!E16,Database!$F$4)</f>
        <v>0</v>
      </c>
      <c r="D15" s="66">
        <f>COUNTIF(DIPA!E16,Database!$F$5)</f>
        <v>0</v>
      </c>
      <c r="E15" s="66">
        <f>COUNTIF(DIPA!E16,Database!$F$6)</f>
        <v>0</v>
      </c>
      <c r="F15" s="66">
        <f>COUNTIF(DIPA!E16,Database!$F$7)</f>
        <v>0</v>
      </c>
      <c r="G15" s="66">
        <f>COUNTIF(DIPA!E16,Database!$F$8)</f>
        <v>0</v>
      </c>
      <c r="H15" s="66">
        <f>COUNTIF(DIPA!E16,Database!$F$9)</f>
        <v>0</v>
      </c>
      <c r="I15" s="66">
        <f>COUNTIF(DIPA!E16,Database!$F$10)</f>
        <v>0</v>
      </c>
      <c r="J15" s="66">
        <f>COUNTIF(DIPA!E16,Database!$F$11)</f>
        <v>0</v>
      </c>
      <c r="K15" s="66">
        <f>COUNTIF(DIPA!E16,Database!$F$12)</f>
        <v>0</v>
      </c>
      <c r="L15" s="66">
        <f>COUNTIF(DIPA!E16,Database!$F$13)</f>
        <v>0</v>
      </c>
      <c r="M15" s="66">
        <f>COUNTIF(DIPA!E16,Database!$F$14)</f>
        <v>0</v>
      </c>
      <c r="N15" s="66">
        <f>COUNTIF(DIPA!E16,Database!$F$15)</f>
        <v>0</v>
      </c>
      <c r="O15" s="66">
        <f>COUNTIF(DIPA!E16,Database!$F$16)</f>
        <v>0</v>
      </c>
      <c r="P15" s="66">
        <f>COUNTIF(DIPA!E16,Database!$F$17)</f>
        <v>1</v>
      </c>
      <c r="Q15" s="66">
        <f>COUNTIF(DIPA!F16:Y16,Database!$F$4)</f>
        <v>0</v>
      </c>
      <c r="R15" s="66">
        <f>COUNTIF(DIPA!F16:Y16,Database!$F$5)</f>
        <v>0</v>
      </c>
      <c r="S15" s="66">
        <f>COUNTIF(DIPA!F16:Y16,Database!$F$6)</f>
        <v>0</v>
      </c>
      <c r="T15" s="66">
        <f>COUNTIF(DIPA!F16:Y16,Database!$F$7)</f>
        <v>1</v>
      </c>
      <c r="U15" s="66">
        <f>COUNTIF(DIPA!F16:Y16,Database!$F$8)</f>
        <v>0</v>
      </c>
      <c r="V15" s="66">
        <f>COUNTIF(DIPA!F16:Y16,Database!$F$9)</f>
        <v>0</v>
      </c>
      <c r="W15" s="66">
        <f>COUNTIF(DIPA!F16:Y16,Database!$F$10)</f>
        <v>0</v>
      </c>
      <c r="X15" s="66">
        <f>COUNTIF(DIPA!F16:Y16,Database!$F$11)</f>
        <v>1</v>
      </c>
      <c r="Y15" s="66">
        <f>COUNTIF(DIPA!F16:Y16,Database!$F$12)</f>
        <v>0</v>
      </c>
      <c r="Z15" s="66">
        <f>COUNTIF(DIPA!F16:Y16,Database!$F$13)</f>
        <v>0</v>
      </c>
      <c r="AA15" s="66">
        <f>COUNTIF(DIPA!F16:Y16,Database!$F$14)</f>
        <v>2</v>
      </c>
      <c r="AB15" s="66">
        <f>COUNTIF(DIPA!F16:Y16,Database!$F$15)</f>
        <v>0</v>
      </c>
      <c r="AC15" s="66">
        <f>COUNTIF(DIPA!F16:Y16,Database!$F$16)</f>
        <v>0</v>
      </c>
      <c r="AD15" s="66">
        <f>COUNTIF(DIPA!F16:Y16,Database!$F$17)</f>
        <v>0</v>
      </c>
    </row>
    <row r="16" spans="1:30" ht="30" x14ac:dyDescent="0.25">
      <c r="A16" s="65">
        <f t="shared" si="2"/>
        <v>14</v>
      </c>
      <c r="B16" s="3" t="str">
        <f>DIPA!B17</f>
        <v>Dual Mode Control System pada Penerangan Otomatis Berbasis Protokol 802.11 dan Radio Frekuensi</v>
      </c>
      <c r="C16" s="66">
        <f>COUNTIF(DIPA!E17,Database!$F$4)</f>
        <v>0</v>
      </c>
      <c r="D16" s="66">
        <f>COUNTIF(DIPA!E17,Database!$F$5)</f>
        <v>0</v>
      </c>
      <c r="E16" s="66">
        <f>COUNTIF(DIPA!E17,Database!$F$6)</f>
        <v>0</v>
      </c>
      <c r="F16" s="66">
        <f>COUNTIF(DIPA!E17,Database!$F$7)</f>
        <v>0</v>
      </c>
      <c r="G16" s="66">
        <f>COUNTIF(DIPA!E17,Database!$F$8)</f>
        <v>0</v>
      </c>
      <c r="H16" s="66">
        <f>COUNTIF(DIPA!E17,Database!$F$9)</f>
        <v>0</v>
      </c>
      <c r="I16" s="66">
        <f>COUNTIF(DIPA!E17,Database!$F$10)</f>
        <v>0</v>
      </c>
      <c r="J16" s="66">
        <f>COUNTIF(DIPA!E17,Database!$F$11)</f>
        <v>0</v>
      </c>
      <c r="K16" s="66">
        <f>COUNTIF(DIPA!E17,Database!$F$12)</f>
        <v>0</v>
      </c>
      <c r="L16" s="66">
        <f>COUNTIF(DIPA!E17,Database!$F$13)</f>
        <v>1</v>
      </c>
      <c r="M16" s="66">
        <f>COUNTIF(DIPA!E17,Database!$F$14)</f>
        <v>0</v>
      </c>
      <c r="N16" s="66">
        <f>COUNTIF(DIPA!E17,Database!$F$15)</f>
        <v>0</v>
      </c>
      <c r="O16" s="66">
        <f>COUNTIF(DIPA!E17,Database!$F$16)</f>
        <v>0</v>
      </c>
      <c r="P16" s="66">
        <f>COUNTIF(DIPA!E17,Database!$F$17)</f>
        <v>0</v>
      </c>
      <c r="Q16" s="66">
        <f>COUNTIF(DIPA!F17:Y17,Database!$F$4)</f>
        <v>0</v>
      </c>
      <c r="R16" s="66">
        <f>COUNTIF(DIPA!F17:Y17,Database!$F$5)</f>
        <v>0</v>
      </c>
      <c r="S16" s="66">
        <f>COUNTIF(DIPA!F17:Y17,Database!$F$6)</f>
        <v>0</v>
      </c>
      <c r="T16" s="66">
        <f>COUNTIF(DIPA!F17:Y17,Database!$F$7)</f>
        <v>0</v>
      </c>
      <c r="U16" s="66">
        <f>COUNTIF(DIPA!F17:Y17,Database!$F$8)</f>
        <v>0</v>
      </c>
      <c r="V16" s="66">
        <f>COUNTIF(DIPA!F17:Y17,Database!$F$9)</f>
        <v>0</v>
      </c>
      <c r="W16" s="66">
        <f>COUNTIF(DIPA!F17:Y17,Database!$F$10)</f>
        <v>0</v>
      </c>
      <c r="X16" s="66">
        <f>COUNTIF(DIPA!F17:Y17,Database!$F$11)</f>
        <v>0</v>
      </c>
      <c r="Y16" s="66">
        <f>COUNTIF(DIPA!F17:Y17,Database!$F$12)</f>
        <v>1</v>
      </c>
      <c r="Z16" s="66">
        <f>COUNTIF(DIPA!F17:Y17,Database!$F$13)</f>
        <v>1</v>
      </c>
      <c r="AA16" s="66">
        <f>COUNTIF(DIPA!F17:Y17,Database!$F$14)</f>
        <v>0</v>
      </c>
      <c r="AB16" s="66">
        <f>COUNTIF(DIPA!F17:Y17,Database!$F$15)</f>
        <v>0</v>
      </c>
      <c r="AC16" s="66">
        <f>COUNTIF(DIPA!F17:Y17,Database!$F$16)</f>
        <v>0</v>
      </c>
      <c r="AD16" s="66">
        <f>COUNTIF(DIPA!F17:Y17,Database!$F$17)</f>
        <v>2</v>
      </c>
    </row>
    <row r="17" spans="1:30" ht="30" x14ac:dyDescent="0.25">
      <c r="A17" s="65">
        <f t="shared" si="2"/>
        <v>15</v>
      </c>
      <c r="B17" s="3" t="str">
        <f>DIPA!B18</f>
        <v>Prototipe Portable Water Turbine Generator</v>
      </c>
      <c r="C17" s="66">
        <f>COUNTIF(DIPA!E18,Database!$F$4)</f>
        <v>0</v>
      </c>
      <c r="D17" s="66">
        <f>COUNTIF(DIPA!E18,Database!$F$5)</f>
        <v>0</v>
      </c>
      <c r="E17" s="66">
        <f>COUNTIF(DIPA!E18,Database!$F$6)</f>
        <v>0</v>
      </c>
      <c r="F17" s="66">
        <f>COUNTIF(DIPA!E18,Database!$F$7)</f>
        <v>0</v>
      </c>
      <c r="G17" s="66">
        <f>COUNTIF(DIPA!E18,Database!$F$8)</f>
        <v>0</v>
      </c>
      <c r="H17" s="66">
        <f>COUNTIF(DIPA!E18,Database!$F$9)</f>
        <v>0</v>
      </c>
      <c r="I17" s="66">
        <f>COUNTIF(DIPA!E18,Database!$F$10)</f>
        <v>0</v>
      </c>
      <c r="J17" s="66">
        <f>COUNTIF(DIPA!E18,Database!$F$11)</f>
        <v>0</v>
      </c>
      <c r="K17" s="66">
        <f>COUNTIF(DIPA!E18,Database!$F$12)</f>
        <v>0</v>
      </c>
      <c r="L17" s="66">
        <f>COUNTIF(DIPA!E18,Database!$F$13)</f>
        <v>1</v>
      </c>
      <c r="M17" s="66">
        <f>COUNTIF(DIPA!E18,Database!$F$14)</f>
        <v>0</v>
      </c>
      <c r="N17" s="66">
        <f>COUNTIF(DIPA!E18,Database!$F$15)</f>
        <v>0</v>
      </c>
      <c r="O17" s="66">
        <f>COUNTIF(DIPA!E18,Database!$F$16)</f>
        <v>0</v>
      </c>
      <c r="P17" s="66">
        <f>COUNTIF(DIPA!E18,Database!$F$17)</f>
        <v>0</v>
      </c>
      <c r="Q17" s="66">
        <f>COUNTIF(DIPA!F18:Y18,Database!$F$4)</f>
        <v>0</v>
      </c>
      <c r="R17" s="66">
        <f>COUNTIF(DIPA!F18:Y18,Database!$F$5)</f>
        <v>0</v>
      </c>
      <c r="S17" s="66">
        <f>COUNTIF(DIPA!F18:Y18,Database!$F$6)</f>
        <v>1</v>
      </c>
      <c r="T17" s="66">
        <f>COUNTIF(DIPA!F18:Y18,Database!$F$7)</f>
        <v>0</v>
      </c>
      <c r="U17" s="66">
        <f>COUNTIF(DIPA!F18:Y18,Database!$F$8)</f>
        <v>0</v>
      </c>
      <c r="V17" s="66">
        <f>COUNTIF(DIPA!F18:Y18,Database!$F$9)</f>
        <v>0</v>
      </c>
      <c r="W17" s="66">
        <f>COUNTIF(DIPA!F18:Y18,Database!$F$10)</f>
        <v>0</v>
      </c>
      <c r="X17" s="66">
        <f>COUNTIF(DIPA!F18:Y18,Database!$F$11)</f>
        <v>1</v>
      </c>
      <c r="Y17" s="66">
        <f>COUNTIF(DIPA!F18:Y18,Database!$F$12)</f>
        <v>1</v>
      </c>
      <c r="Z17" s="66">
        <f>COUNTIF(DIPA!F18:Y18,Database!$F$13)</f>
        <v>0</v>
      </c>
      <c r="AA17" s="66">
        <f>COUNTIF(DIPA!F18:Y18,Database!$F$14)</f>
        <v>0</v>
      </c>
      <c r="AB17" s="66">
        <f>COUNTIF(DIPA!F18:Y18,Database!$F$15)</f>
        <v>0</v>
      </c>
      <c r="AC17" s="66">
        <f>COUNTIF(DIPA!F18:Y18,Database!$F$16)</f>
        <v>0</v>
      </c>
      <c r="AD17" s="66">
        <f>COUNTIF(DIPA!F18:Y18,Database!$F$17)</f>
        <v>1</v>
      </c>
    </row>
    <row r="18" spans="1:30" ht="30" x14ac:dyDescent="0.25">
      <c r="A18" s="65">
        <f t="shared" si="2"/>
        <v>16</v>
      </c>
      <c r="B18" s="3" t="str">
        <f>DIPA!B19</f>
        <v>Pemanfaatan Tripotassium Sitrat dari Kulit Manihot Esculenta dan Buah Avverhoa Bilimbi serta Penambahan Flame Retardant sebagai Fire Passive Protection pada Dinding Rumah Padat Penduduk</v>
      </c>
      <c r="C18" s="66">
        <f>COUNTIF(DIPA!E19,Database!$F$4)</f>
        <v>0</v>
      </c>
      <c r="D18" s="66">
        <f>COUNTIF(DIPA!E19,Database!$F$5)</f>
        <v>0</v>
      </c>
      <c r="E18" s="66">
        <f>COUNTIF(DIPA!E19,Database!$F$6)</f>
        <v>0</v>
      </c>
      <c r="F18" s="66">
        <f>COUNTIF(DIPA!E19,Database!$F$7)</f>
        <v>0</v>
      </c>
      <c r="G18" s="66">
        <f>COUNTIF(DIPA!E19,Database!$F$8)</f>
        <v>0</v>
      </c>
      <c r="H18" s="66">
        <f>COUNTIF(DIPA!E19,Database!$F$9)</f>
        <v>0</v>
      </c>
      <c r="I18" s="66">
        <f>COUNTIF(DIPA!E19,Database!$F$10)</f>
        <v>0</v>
      </c>
      <c r="J18" s="66">
        <f>COUNTIF(DIPA!E19,Database!$F$11)</f>
        <v>0</v>
      </c>
      <c r="K18" s="66">
        <f>COUNTIF(DIPA!E19,Database!$F$12)</f>
        <v>0</v>
      </c>
      <c r="L18" s="66">
        <f>COUNTIF(DIPA!E19,Database!$F$13)</f>
        <v>0</v>
      </c>
      <c r="M18" s="66">
        <f>COUNTIF(DIPA!E19,Database!$F$14)</f>
        <v>1</v>
      </c>
      <c r="N18" s="66">
        <f>COUNTIF(DIPA!E19,Database!$F$15)</f>
        <v>0</v>
      </c>
      <c r="O18" s="66">
        <f>COUNTIF(DIPA!E19,Database!$F$16)</f>
        <v>0</v>
      </c>
      <c r="P18" s="66">
        <f>COUNTIF(DIPA!E19,Database!$F$17)</f>
        <v>0</v>
      </c>
      <c r="Q18" s="66">
        <f>COUNTIF(DIPA!F19:Y19,Database!$F$4)</f>
        <v>0</v>
      </c>
      <c r="R18" s="66">
        <f>COUNTIF(DIPA!F19:Y19,Database!$F$5)</f>
        <v>1</v>
      </c>
      <c r="S18" s="66">
        <f>COUNTIF(DIPA!F19:Y19,Database!$F$6)</f>
        <v>0</v>
      </c>
      <c r="T18" s="66">
        <f>COUNTIF(DIPA!F19:Y19,Database!$F$7)</f>
        <v>0</v>
      </c>
      <c r="U18" s="66">
        <f>COUNTIF(DIPA!F19:Y19,Database!$F$8)</f>
        <v>1</v>
      </c>
      <c r="V18" s="66">
        <f>COUNTIF(DIPA!F19:Y19,Database!$F$9)</f>
        <v>0</v>
      </c>
      <c r="W18" s="66">
        <f>COUNTIF(DIPA!F19:Y19,Database!$F$10)</f>
        <v>0</v>
      </c>
      <c r="X18" s="66">
        <f>COUNTIF(DIPA!F19:Y19,Database!$F$11)</f>
        <v>0</v>
      </c>
      <c r="Y18" s="66">
        <f>COUNTIF(DIPA!F19:Y19,Database!$F$12)</f>
        <v>0</v>
      </c>
      <c r="Z18" s="66">
        <f>COUNTIF(DIPA!F19:Y19,Database!$F$13)</f>
        <v>0</v>
      </c>
      <c r="AA18" s="66">
        <f>COUNTIF(DIPA!F19:Y19,Database!$F$14)</f>
        <v>1</v>
      </c>
      <c r="AB18" s="66">
        <f>COUNTIF(DIPA!F19:Y19,Database!$F$15)</f>
        <v>0</v>
      </c>
      <c r="AC18" s="66">
        <f>COUNTIF(DIPA!F19:Y19,Database!$F$16)</f>
        <v>0</v>
      </c>
      <c r="AD18" s="66">
        <f>COUNTIF(DIPA!F19:Y19,Database!$F$17)</f>
        <v>0</v>
      </c>
    </row>
    <row r="19" spans="1:30" ht="30" x14ac:dyDescent="0.25">
      <c r="A19" s="65">
        <f t="shared" si="2"/>
        <v>17</v>
      </c>
      <c r="B19" s="3" t="str">
        <f>DIPA!B20</f>
        <v>Analisis Keselamatan Kerja Radiasi pada Pemanfaatan Radiografi Industri di Politeknik Perkapalan Negeri Surabaya</v>
      </c>
      <c r="C19" s="66">
        <f>COUNTIF(DIPA!E20,Database!$F$4)</f>
        <v>0</v>
      </c>
      <c r="D19" s="66">
        <f>COUNTIF(DIPA!E20,Database!$F$5)</f>
        <v>0</v>
      </c>
      <c r="E19" s="66">
        <f>COUNTIF(DIPA!E20,Database!$F$6)</f>
        <v>0</v>
      </c>
      <c r="F19" s="66">
        <f>COUNTIF(DIPA!E20,Database!$F$7)</f>
        <v>0</v>
      </c>
      <c r="G19" s="66">
        <f>COUNTIF(DIPA!E20,Database!$F$8)</f>
        <v>0</v>
      </c>
      <c r="H19" s="66">
        <f>COUNTIF(DIPA!E20,Database!$F$9)</f>
        <v>0</v>
      </c>
      <c r="I19" s="66">
        <f>COUNTIF(DIPA!E20,Database!$F$10)</f>
        <v>0</v>
      </c>
      <c r="J19" s="66">
        <f>COUNTIF(DIPA!E20,Database!$F$11)</f>
        <v>0</v>
      </c>
      <c r="K19" s="66">
        <f>COUNTIF(DIPA!E20,Database!$F$12)</f>
        <v>0</v>
      </c>
      <c r="L19" s="66">
        <f>COUNTIF(DIPA!E20,Database!$F$13)</f>
        <v>0</v>
      </c>
      <c r="M19" s="66">
        <f>COUNTIF(DIPA!E20,Database!$F$14)</f>
        <v>1</v>
      </c>
      <c r="N19" s="66">
        <f>COUNTIF(DIPA!E20,Database!$F$15)</f>
        <v>0</v>
      </c>
      <c r="O19" s="66">
        <f>COUNTIF(DIPA!E20,Database!$F$16)</f>
        <v>0</v>
      </c>
      <c r="P19" s="66">
        <f>COUNTIF(DIPA!E20,Database!$F$17)</f>
        <v>0</v>
      </c>
      <c r="Q19" s="66">
        <f>COUNTIF(DIPA!F20:Y20,Database!$F$4)</f>
        <v>0</v>
      </c>
      <c r="R19" s="66">
        <f>COUNTIF(DIPA!F20:Y20,Database!$F$5)</f>
        <v>0</v>
      </c>
      <c r="S19" s="66">
        <f>COUNTIF(DIPA!F20:Y20,Database!$F$6)</f>
        <v>0</v>
      </c>
      <c r="T19" s="66">
        <f>COUNTIF(DIPA!F20:Y20,Database!$F$7)</f>
        <v>0</v>
      </c>
      <c r="U19" s="66">
        <f>COUNTIF(DIPA!F20:Y20,Database!$F$8)</f>
        <v>1</v>
      </c>
      <c r="V19" s="66">
        <f>COUNTIF(DIPA!F20:Y20,Database!$F$9)</f>
        <v>1</v>
      </c>
      <c r="W19" s="66">
        <f>COUNTIF(DIPA!F20:Y20,Database!$F$10)</f>
        <v>0</v>
      </c>
      <c r="X19" s="66">
        <f>COUNTIF(DIPA!F20:Y20,Database!$F$11)</f>
        <v>0</v>
      </c>
      <c r="Y19" s="66">
        <f>COUNTIF(DIPA!F20:Y20,Database!$F$12)</f>
        <v>1</v>
      </c>
      <c r="Z19" s="66">
        <f>COUNTIF(DIPA!F20:Y20,Database!$F$13)</f>
        <v>0</v>
      </c>
      <c r="AA19" s="66">
        <f>COUNTIF(DIPA!F20:Y20,Database!$F$14)</f>
        <v>1</v>
      </c>
      <c r="AB19" s="66">
        <f>COUNTIF(DIPA!F20:Y20,Database!$F$15)</f>
        <v>0</v>
      </c>
      <c r="AC19" s="66">
        <f>COUNTIF(DIPA!F20:Y20,Database!$F$16)</f>
        <v>0</v>
      </c>
      <c r="AD19" s="66">
        <f>COUNTIF(DIPA!F20:Y20,Database!$F$17)</f>
        <v>0</v>
      </c>
    </row>
    <row r="20" spans="1:30" ht="30" x14ac:dyDescent="0.25">
      <c r="A20" s="65">
        <f t="shared" si="2"/>
        <v>18</v>
      </c>
      <c r="B20" s="3" t="str">
        <f>DIPA!B21</f>
        <v>Pemanfaatan Kandungan Silika Limbah Lumpur Unit Pembangkit Listrik Sebagai Bahan Baku Pembuatan Bata Merah Pejal</v>
      </c>
      <c r="C20" s="66">
        <f>COUNTIF(DIPA!E21,Database!$F$4)</f>
        <v>0</v>
      </c>
      <c r="D20" s="66">
        <f>COUNTIF(DIPA!E21,Database!$F$5)</f>
        <v>0</v>
      </c>
      <c r="E20" s="66">
        <f>COUNTIF(DIPA!E21,Database!$F$6)</f>
        <v>0</v>
      </c>
      <c r="F20" s="66">
        <f>COUNTIF(DIPA!E21,Database!$F$7)</f>
        <v>0</v>
      </c>
      <c r="G20" s="66">
        <f>COUNTIF(DIPA!E21,Database!$F$8)</f>
        <v>0</v>
      </c>
      <c r="H20" s="66">
        <f>COUNTIF(DIPA!E21,Database!$F$9)</f>
        <v>0</v>
      </c>
      <c r="I20" s="66">
        <f>COUNTIF(DIPA!E21,Database!$F$10)</f>
        <v>0</v>
      </c>
      <c r="J20" s="66">
        <f>COUNTIF(DIPA!E21,Database!$F$11)</f>
        <v>0</v>
      </c>
      <c r="K20" s="66">
        <f>COUNTIF(DIPA!E21,Database!$F$12)</f>
        <v>0</v>
      </c>
      <c r="L20" s="66">
        <f>COUNTIF(DIPA!E21,Database!$F$13)</f>
        <v>0</v>
      </c>
      <c r="M20" s="66">
        <f>COUNTIF(DIPA!E21,Database!$F$14)</f>
        <v>1</v>
      </c>
      <c r="N20" s="66">
        <f>COUNTIF(DIPA!E21,Database!$F$15)</f>
        <v>0</v>
      </c>
      <c r="O20" s="66">
        <f>COUNTIF(DIPA!E21,Database!$F$16)</f>
        <v>0</v>
      </c>
      <c r="P20" s="66">
        <f>COUNTIF(DIPA!E21,Database!$F$17)</f>
        <v>0</v>
      </c>
      <c r="Q20" s="66">
        <f>COUNTIF(DIPA!F21:Y21,Database!$F$4)</f>
        <v>0</v>
      </c>
      <c r="R20" s="66">
        <f>COUNTIF(DIPA!F21:Y21,Database!$F$5)</f>
        <v>1</v>
      </c>
      <c r="S20" s="66">
        <f>COUNTIF(DIPA!F21:Y21,Database!$F$6)</f>
        <v>0</v>
      </c>
      <c r="T20" s="66">
        <f>COUNTIF(DIPA!F21:Y21,Database!$F$7)</f>
        <v>0</v>
      </c>
      <c r="U20" s="66">
        <f>COUNTIF(DIPA!F21:Y21,Database!$F$8)</f>
        <v>0</v>
      </c>
      <c r="V20" s="66">
        <f>COUNTIF(DIPA!F21:Y21,Database!$F$9)</f>
        <v>0</v>
      </c>
      <c r="W20" s="66">
        <f>COUNTIF(DIPA!F21:Y21,Database!$F$10)</f>
        <v>0</v>
      </c>
      <c r="X20" s="66">
        <f>COUNTIF(DIPA!F21:Y21,Database!$F$11)</f>
        <v>0</v>
      </c>
      <c r="Y20" s="66">
        <f>COUNTIF(DIPA!F21:Y21,Database!$F$12)</f>
        <v>0</v>
      </c>
      <c r="Z20" s="66">
        <f>COUNTIF(DIPA!F21:Y21,Database!$F$13)</f>
        <v>0</v>
      </c>
      <c r="AA20" s="66">
        <f>COUNTIF(DIPA!F21:Y21,Database!$F$14)</f>
        <v>0</v>
      </c>
      <c r="AB20" s="66">
        <f>COUNTIF(DIPA!F21:Y21,Database!$F$15)</f>
        <v>1</v>
      </c>
      <c r="AC20" s="66">
        <f>COUNTIF(DIPA!F21:Y21,Database!$F$16)</f>
        <v>0</v>
      </c>
      <c r="AD20" s="66">
        <f>COUNTIF(DIPA!F21:Y21,Database!$F$17)</f>
        <v>1</v>
      </c>
    </row>
    <row r="21" spans="1:30" ht="30" x14ac:dyDescent="0.25">
      <c r="A21" s="65">
        <f t="shared" si="2"/>
        <v>19</v>
      </c>
      <c r="B21" s="3" t="str">
        <f>DIPA!B22</f>
        <v>Perencanaan Material Recovery Facility (MRF) Limbah Padat Non B3 di Politeknik Perkapalan Negeri Surabaya</v>
      </c>
      <c r="C21" s="66">
        <f>COUNTIF(DIPA!E22,Database!$F$4)</f>
        <v>0</v>
      </c>
      <c r="D21" s="66">
        <f>COUNTIF(DIPA!E22,Database!$F$5)</f>
        <v>0</v>
      </c>
      <c r="E21" s="66">
        <f>COUNTIF(DIPA!E22,Database!$F$6)</f>
        <v>0</v>
      </c>
      <c r="F21" s="66">
        <f>COUNTIF(DIPA!E22,Database!$F$7)</f>
        <v>0</v>
      </c>
      <c r="G21" s="66">
        <f>COUNTIF(DIPA!E22,Database!$F$8)</f>
        <v>0</v>
      </c>
      <c r="H21" s="66">
        <f>COUNTIF(DIPA!E22,Database!$F$9)</f>
        <v>0</v>
      </c>
      <c r="I21" s="66">
        <f>COUNTIF(DIPA!E22,Database!$F$10)</f>
        <v>0</v>
      </c>
      <c r="J21" s="66">
        <f>COUNTIF(DIPA!E22,Database!$F$11)</f>
        <v>0</v>
      </c>
      <c r="K21" s="66">
        <f>COUNTIF(DIPA!E22,Database!$F$12)</f>
        <v>0</v>
      </c>
      <c r="L21" s="66">
        <f>COUNTIF(DIPA!E22,Database!$F$13)</f>
        <v>0</v>
      </c>
      <c r="M21" s="66">
        <f>COUNTIF(DIPA!E22,Database!$F$14)</f>
        <v>0</v>
      </c>
      <c r="N21" s="66">
        <f>COUNTIF(DIPA!E22,Database!$F$15)</f>
        <v>1</v>
      </c>
      <c r="O21" s="66">
        <f>COUNTIF(DIPA!E22,Database!$F$16)</f>
        <v>0</v>
      </c>
      <c r="P21" s="66">
        <f>COUNTIF(DIPA!E22,Database!$F$17)</f>
        <v>0</v>
      </c>
      <c r="Q21" s="66">
        <f>COUNTIF(DIPA!F22:Y22,Database!$F$4)</f>
        <v>0</v>
      </c>
      <c r="R21" s="66">
        <f>COUNTIF(DIPA!F22:Y22,Database!$F$5)</f>
        <v>0</v>
      </c>
      <c r="S21" s="66">
        <f>COUNTIF(DIPA!F22:Y22,Database!$F$6)</f>
        <v>0</v>
      </c>
      <c r="T21" s="66">
        <f>COUNTIF(DIPA!F22:Y22,Database!$F$7)</f>
        <v>0</v>
      </c>
      <c r="U21" s="66">
        <f>COUNTIF(DIPA!F22:Y22,Database!$F$8)</f>
        <v>0</v>
      </c>
      <c r="V21" s="66">
        <f>COUNTIF(DIPA!F22:Y22,Database!$F$9)</f>
        <v>0</v>
      </c>
      <c r="W21" s="66">
        <f>COUNTIF(DIPA!F22:Y22,Database!$F$10)</f>
        <v>0</v>
      </c>
      <c r="X21" s="66">
        <f>COUNTIF(DIPA!F22:Y22,Database!$F$11)</f>
        <v>1</v>
      </c>
      <c r="Y21" s="66">
        <f>COUNTIF(DIPA!F22:Y22,Database!$F$12)</f>
        <v>0</v>
      </c>
      <c r="Z21" s="66">
        <f>COUNTIF(DIPA!F22:Y22,Database!$F$13)</f>
        <v>0</v>
      </c>
      <c r="AA21" s="66">
        <f>COUNTIF(DIPA!F22:Y22,Database!$F$14)</f>
        <v>2</v>
      </c>
      <c r="AB21" s="66">
        <f>COUNTIF(DIPA!F22:Y22,Database!$F$15)</f>
        <v>0</v>
      </c>
      <c r="AC21" s="66">
        <f>COUNTIF(DIPA!F22:Y22,Database!$F$16)</f>
        <v>0</v>
      </c>
      <c r="AD21" s="66">
        <f>COUNTIF(DIPA!F22:Y22,Database!$F$17)</f>
        <v>0</v>
      </c>
    </row>
    <row r="22" spans="1:30" ht="30" x14ac:dyDescent="0.25">
      <c r="A22" s="65">
        <f t="shared" si="2"/>
        <v>20</v>
      </c>
      <c r="B22" s="3" t="str">
        <f>DIPA!B23</f>
        <v>Perancangan Sistem Keamanan Dan Keselamatan Bagi Nelayan Dengan Prediksi Cuaca Menggunakan Metode Fuzzy</v>
      </c>
      <c r="C22" s="66">
        <f>COUNTIF(DIPA!E23,Database!$F$4)</f>
        <v>0</v>
      </c>
      <c r="D22" s="66">
        <f>COUNTIF(DIPA!E23,Database!$F$5)</f>
        <v>0</v>
      </c>
      <c r="E22" s="66">
        <f>COUNTIF(DIPA!E23,Database!$F$6)</f>
        <v>0</v>
      </c>
      <c r="F22" s="66">
        <f>COUNTIF(DIPA!E23,Database!$F$7)</f>
        <v>0</v>
      </c>
      <c r="G22" s="66">
        <f>COUNTIF(DIPA!E23,Database!$F$8)</f>
        <v>0</v>
      </c>
      <c r="H22" s="66">
        <f>COUNTIF(DIPA!E23,Database!$F$9)</f>
        <v>0</v>
      </c>
      <c r="I22" s="66">
        <f>COUNTIF(DIPA!E23,Database!$F$10)</f>
        <v>0</v>
      </c>
      <c r="J22" s="66">
        <f>COUNTIF(DIPA!E23,Database!$F$11)</f>
        <v>0</v>
      </c>
      <c r="K22" s="66">
        <f>COUNTIF(DIPA!E23,Database!$F$12)</f>
        <v>1</v>
      </c>
      <c r="L22" s="66">
        <f>COUNTIF(DIPA!E23,Database!$F$13)</f>
        <v>0</v>
      </c>
      <c r="M22" s="66">
        <f>COUNTIF(DIPA!E23,Database!$F$14)</f>
        <v>0</v>
      </c>
      <c r="N22" s="66">
        <f>COUNTIF(DIPA!E23,Database!$F$15)</f>
        <v>0</v>
      </c>
      <c r="O22" s="66">
        <f>COUNTIF(DIPA!E23,Database!$F$16)</f>
        <v>0</v>
      </c>
      <c r="P22" s="66">
        <f>COUNTIF(DIPA!E23,Database!$F$17)</f>
        <v>0</v>
      </c>
      <c r="Q22" s="66">
        <f>COUNTIF(DIPA!F23:Y23,Database!$F$4)</f>
        <v>0</v>
      </c>
      <c r="R22" s="66">
        <f>COUNTIF(DIPA!F23:Y23,Database!$F$5)</f>
        <v>0</v>
      </c>
      <c r="S22" s="66">
        <f>COUNTIF(DIPA!F23:Y23,Database!$F$6)</f>
        <v>0</v>
      </c>
      <c r="T22" s="66">
        <f>COUNTIF(DIPA!F23:Y23,Database!$F$7)</f>
        <v>1</v>
      </c>
      <c r="U22" s="66">
        <f>COUNTIF(DIPA!F23:Y23,Database!$F$8)</f>
        <v>0</v>
      </c>
      <c r="V22" s="66">
        <f>COUNTIF(DIPA!F23:Y23,Database!$F$9)</f>
        <v>0</v>
      </c>
      <c r="W22" s="66">
        <f>COUNTIF(DIPA!F23:Y23,Database!$F$10)</f>
        <v>0</v>
      </c>
      <c r="X22" s="66">
        <f>COUNTIF(DIPA!F23:Y23,Database!$F$11)</f>
        <v>0</v>
      </c>
      <c r="Y22" s="66">
        <f>COUNTIF(DIPA!F23:Y23,Database!$F$12)</f>
        <v>2</v>
      </c>
      <c r="Z22" s="66">
        <f>COUNTIF(DIPA!F23:Y23,Database!$F$13)</f>
        <v>0</v>
      </c>
      <c r="AA22" s="66">
        <f>COUNTIF(DIPA!F23:Y23,Database!$F$14)</f>
        <v>0</v>
      </c>
      <c r="AB22" s="66">
        <f>COUNTIF(DIPA!F23:Y23,Database!$F$15)</f>
        <v>1</v>
      </c>
      <c r="AC22" s="66">
        <f>COUNTIF(DIPA!F23:Y23,Database!$F$16)</f>
        <v>0</v>
      </c>
      <c r="AD22" s="66">
        <f>COUNTIF(DIPA!F23:Y23,Database!$F$17)</f>
        <v>0</v>
      </c>
    </row>
    <row r="23" spans="1:30" ht="30" x14ac:dyDescent="0.25">
      <c r="A23" s="65">
        <f t="shared" si="2"/>
        <v>21</v>
      </c>
      <c r="B23" s="3" t="str">
        <f>DIPA!B24</f>
        <v>Visual Inspection Otomatis Hasil Pengelasan Menggunakan Metode Convolution Neural Network (CNN) untuk Non Destructive Test.</v>
      </c>
      <c r="C23" s="66">
        <f>COUNTIF(DIPA!E24,Database!$F$4)</f>
        <v>0</v>
      </c>
      <c r="D23" s="66">
        <f>COUNTIF(DIPA!E24,Database!$F$5)</f>
        <v>0</v>
      </c>
      <c r="E23" s="66">
        <f>COUNTIF(DIPA!E24,Database!$F$6)</f>
        <v>0</v>
      </c>
      <c r="F23" s="66">
        <f>COUNTIF(DIPA!E24,Database!$F$7)</f>
        <v>0</v>
      </c>
      <c r="G23" s="66">
        <f>COUNTIF(DIPA!E24,Database!$F$8)</f>
        <v>0</v>
      </c>
      <c r="H23" s="66">
        <f>COUNTIF(DIPA!E24,Database!$F$9)</f>
        <v>0</v>
      </c>
      <c r="I23" s="66">
        <f>COUNTIF(DIPA!E24,Database!$F$10)</f>
        <v>0</v>
      </c>
      <c r="J23" s="66">
        <f>COUNTIF(DIPA!E24,Database!$F$11)</f>
        <v>0</v>
      </c>
      <c r="K23" s="66">
        <f>COUNTIF(DIPA!E24,Database!$F$12)</f>
        <v>1</v>
      </c>
      <c r="L23" s="66">
        <f>COUNTIF(DIPA!E24,Database!$F$13)</f>
        <v>0</v>
      </c>
      <c r="M23" s="66">
        <f>COUNTIF(DIPA!E24,Database!$F$14)</f>
        <v>0</v>
      </c>
      <c r="N23" s="66">
        <f>COUNTIF(DIPA!E24,Database!$F$15)</f>
        <v>0</v>
      </c>
      <c r="O23" s="66">
        <f>COUNTIF(DIPA!E24,Database!$F$16)</f>
        <v>0</v>
      </c>
      <c r="P23" s="66">
        <f>COUNTIF(DIPA!E24,Database!$F$17)</f>
        <v>0</v>
      </c>
      <c r="Q23" s="66">
        <f>COUNTIF(DIPA!F24:Y24,Database!$F$4)</f>
        <v>0</v>
      </c>
      <c r="R23" s="66">
        <f>COUNTIF(DIPA!F24:Y24,Database!$F$5)</f>
        <v>0</v>
      </c>
      <c r="S23" s="66">
        <f>COUNTIF(DIPA!F24:Y24,Database!$F$6)</f>
        <v>0</v>
      </c>
      <c r="T23" s="66">
        <f>COUNTIF(DIPA!F24:Y24,Database!$F$7)</f>
        <v>0</v>
      </c>
      <c r="U23" s="66">
        <f>COUNTIF(DIPA!F24:Y24,Database!$F$8)</f>
        <v>0</v>
      </c>
      <c r="V23" s="66">
        <f>COUNTIF(DIPA!F24:Y24,Database!$F$9)</f>
        <v>0</v>
      </c>
      <c r="W23" s="66">
        <f>COUNTIF(DIPA!F24:Y24,Database!$F$10)</f>
        <v>0</v>
      </c>
      <c r="X23" s="66">
        <f>COUNTIF(DIPA!F24:Y24,Database!$F$11)</f>
        <v>0</v>
      </c>
      <c r="Y23" s="66">
        <f>COUNTIF(DIPA!F24:Y24,Database!$F$12)</f>
        <v>3</v>
      </c>
      <c r="Z23" s="66">
        <f>COUNTIF(DIPA!F24:Y24,Database!$F$13)</f>
        <v>0</v>
      </c>
      <c r="AA23" s="66">
        <f>COUNTIF(DIPA!F24:Y24,Database!$F$14)</f>
        <v>0</v>
      </c>
      <c r="AB23" s="66">
        <f>COUNTIF(DIPA!F24:Y24,Database!$F$15)</f>
        <v>0</v>
      </c>
      <c r="AC23" s="66">
        <f>COUNTIF(DIPA!F24:Y24,Database!$F$16)</f>
        <v>0</v>
      </c>
      <c r="AD23" s="66">
        <f>COUNTIF(DIPA!F24:Y24,Database!$F$17)</f>
        <v>0</v>
      </c>
    </row>
    <row r="24" spans="1:30" ht="30" x14ac:dyDescent="0.25">
      <c r="A24" s="65">
        <f t="shared" si="2"/>
        <v>22</v>
      </c>
      <c r="B24" s="3" t="str">
        <f>DIPA!B25</f>
        <v>Pengaruh Welding Squence Pada Multipass Temper Bead Welding Sambungan Bogie LRT PT.INKA Terhadap Distorsi, Struktur Mikro Dan Kekerasan</v>
      </c>
      <c r="C24" s="66">
        <f>COUNTIF(DIPA!E25,Database!$F$4)</f>
        <v>0</v>
      </c>
      <c r="D24" s="66">
        <f>COUNTIF(DIPA!E25,Database!$F$5)</f>
        <v>0</v>
      </c>
      <c r="E24" s="66">
        <f>COUNTIF(DIPA!E25,Database!$F$6)</f>
        <v>0</v>
      </c>
      <c r="F24" s="66">
        <f>COUNTIF(DIPA!E25,Database!$F$7)</f>
        <v>0</v>
      </c>
      <c r="G24" s="66">
        <f>COUNTIF(DIPA!E25,Database!$F$8)</f>
        <v>1</v>
      </c>
      <c r="H24" s="66">
        <f>COUNTIF(DIPA!E25,Database!$F$9)</f>
        <v>0</v>
      </c>
      <c r="I24" s="66">
        <f>COUNTIF(DIPA!E25,Database!$F$10)</f>
        <v>0</v>
      </c>
      <c r="J24" s="66">
        <f>COUNTIF(DIPA!E25,Database!$F$11)</f>
        <v>0</v>
      </c>
      <c r="K24" s="66">
        <f>COUNTIF(DIPA!E25,Database!$F$12)</f>
        <v>0</v>
      </c>
      <c r="L24" s="66">
        <f>COUNTIF(DIPA!E25,Database!$F$13)</f>
        <v>0</v>
      </c>
      <c r="M24" s="66">
        <f>COUNTIF(DIPA!E25,Database!$F$14)</f>
        <v>0</v>
      </c>
      <c r="N24" s="66">
        <f>COUNTIF(DIPA!E25,Database!$F$15)</f>
        <v>0</v>
      </c>
      <c r="O24" s="66">
        <f>COUNTIF(DIPA!E25,Database!$F$16)</f>
        <v>0</v>
      </c>
      <c r="P24" s="66">
        <f>COUNTIF(DIPA!E25,Database!$F$17)</f>
        <v>0</v>
      </c>
      <c r="Q24" s="66">
        <f>COUNTIF(DIPA!F25:Y25,Database!$F$4)</f>
        <v>0</v>
      </c>
      <c r="R24" s="66">
        <f>COUNTIF(DIPA!F25:Y25,Database!$F$5)</f>
        <v>0</v>
      </c>
      <c r="S24" s="66">
        <f>COUNTIF(DIPA!F25:Y25,Database!$F$6)</f>
        <v>0</v>
      </c>
      <c r="T24" s="66">
        <f>COUNTIF(DIPA!F25:Y25,Database!$F$7)</f>
        <v>0</v>
      </c>
      <c r="U24" s="66">
        <f>COUNTIF(DIPA!F25:Y25,Database!$F$8)</f>
        <v>4</v>
      </c>
      <c r="V24" s="66">
        <f>COUNTIF(DIPA!F25:Y25,Database!$F$9)</f>
        <v>0</v>
      </c>
      <c r="W24" s="66">
        <f>COUNTIF(DIPA!F25:Y25,Database!$F$10)</f>
        <v>0</v>
      </c>
      <c r="X24" s="66">
        <f>COUNTIF(DIPA!F25:Y25,Database!$F$11)</f>
        <v>0</v>
      </c>
      <c r="Y24" s="66">
        <f>COUNTIF(DIPA!F25:Y25,Database!$F$12)</f>
        <v>0</v>
      </c>
      <c r="Z24" s="66">
        <f>COUNTIF(DIPA!F25:Y25,Database!$F$13)</f>
        <v>0</v>
      </c>
      <c r="AA24" s="66">
        <f>COUNTIF(DIPA!F25:Y25,Database!$F$14)</f>
        <v>0</v>
      </c>
      <c r="AB24" s="66">
        <f>COUNTIF(DIPA!F25:Y25,Database!$F$15)</f>
        <v>0</v>
      </c>
      <c r="AC24" s="66">
        <f>COUNTIF(DIPA!F25:Y25,Database!$F$16)</f>
        <v>0</v>
      </c>
      <c r="AD24" s="66">
        <f>COUNTIF(DIPA!F25:Y25,Database!$F$17)</f>
        <v>0</v>
      </c>
    </row>
    <row r="25" spans="1:30" ht="30" x14ac:dyDescent="0.25">
      <c r="A25" s="65">
        <f t="shared" si="2"/>
        <v>23</v>
      </c>
      <c r="B25" s="3" t="str">
        <f>DIPA!B26</f>
        <v>Karakterisasi Dan Pemanfaatan Waste Water Treatment Sludge Sebagai Koagulan Dalam Pengolahan Air Limbah</v>
      </c>
      <c r="C25" s="66">
        <f>COUNTIF(DIPA!E26,Database!$F$4)</f>
        <v>0</v>
      </c>
      <c r="D25" s="66">
        <f>COUNTIF(DIPA!E26,Database!$F$5)</f>
        <v>0</v>
      </c>
      <c r="E25" s="66">
        <f>COUNTIF(DIPA!E26,Database!$F$6)</f>
        <v>0</v>
      </c>
      <c r="F25" s="66">
        <f>COUNTIF(DIPA!E26,Database!$F$7)</f>
        <v>0</v>
      </c>
      <c r="G25" s="66">
        <f>COUNTIF(DIPA!E26,Database!$F$8)</f>
        <v>0</v>
      </c>
      <c r="H25" s="66">
        <f>COUNTIF(DIPA!E26,Database!$F$9)</f>
        <v>0</v>
      </c>
      <c r="I25" s="66">
        <f>COUNTIF(DIPA!E26,Database!$F$10)</f>
        <v>0</v>
      </c>
      <c r="J25" s="66">
        <f>COUNTIF(DIPA!E26,Database!$F$11)</f>
        <v>0</v>
      </c>
      <c r="K25" s="66">
        <f>COUNTIF(DIPA!E26,Database!$F$12)</f>
        <v>0</v>
      </c>
      <c r="L25" s="66">
        <f>COUNTIF(DIPA!E26,Database!$F$13)</f>
        <v>0</v>
      </c>
      <c r="M25" s="66">
        <f>COUNTIF(DIPA!E26,Database!$F$14)</f>
        <v>0</v>
      </c>
      <c r="N25" s="66">
        <f>COUNTIF(DIPA!E26,Database!$F$15)</f>
        <v>1</v>
      </c>
      <c r="O25" s="66">
        <f>COUNTIF(DIPA!E26,Database!$F$16)</f>
        <v>0</v>
      </c>
      <c r="P25" s="66">
        <f>COUNTIF(DIPA!E26,Database!$F$17)</f>
        <v>0</v>
      </c>
      <c r="Q25" s="66">
        <f>COUNTIF(DIPA!F26:Y26,Database!$F$4)</f>
        <v>0</v>
      </c>
      <c r="R25" s="66">
        <f>COUNTIF(DIPA!F26:Y26,Database!$F$5)</f>
        <v>0</v>
      </c>
      <c r="S25" s="66">
        <f>COUNTIF(DIPA!F26:Y26,Database!$F$6)</f>
        <v>0</v>
      </c>
      <c r="T25" s="66">
        <f>COUNTIF(DIPA!F26:Y26,Database!$F$7)</f>
        <v>0</v>
      </c>
      <c r="U25" s="66">
        <f>COUNTIF(DIPA!F26:Y26,Database!$F$8)</f>
        <v>0</v>
      </c>
      <c r="V25" s="66">
        <f>COUNTIF(DIPA!F26:Y26,Database!$F$9)</f>
        <v>0</v>
      </c>
      <c r="W25" s="66">
        <f>COUNTIF(DIPA!F26:Y26,Database!$F$10)</f>
        <v>0</v>
      </c>
      <c r="X25" s="66">
        <f>COUNTIF(DIPA!F26:Y26,Database!$F$11)</f>
        <v>0</v>
      </c>
      <c r="Y25" s="66">
        <f>COUNTIF(DIPA!F26:Y26,Database!$F$12)</f>
        <v>0</v>
      </c>
      <c r="Z25" s="66">
        <f>COUNTIF(DIPA!F26:Y26,Database!$F$13)</f>
        <v>0</v>
      </c>
      <c r="AA25" s="66">
        <f>COUNTIF(DIPA!F26:Y26,Database!$F$14)</f>
        <v>0</v>
      </c>
      <c r="AB25" s="66">
        <f>COUNTIF(DIPA!F26:Y26,Database!$F$15)</f>
        <v>2</v>
      </c>
      <c r="AC25" s="66">
        <f>COUNTIF(DIPA!F26:Y26,Database!$F$16)</f>
        <v>0</v>
      </c>
      <c r="AD25" s="66">
        <f>COUNTIF(DIPA!F26:Y26,Database!$F$17)</f>
        <v>0</v>
      </c>
    </row>
    <row r="26" spans="1:30" ht="30" x14ac:dyDescent="0.25">
      <c r="A26" s="65">
        <f t="shared" si="2"/>
        <v>24</v>
      </c>
      <c r="B26" s="3" t="str">
        <f>DIPA!B27</f>
        <v>Perancangan Kapal Pengangkut Hewan Ternak Sapi Kapasitas 150 Ekor Sebagai Jalur Alternatif Rute Sungai Bengawan Solo</v>
      </c>
      <c r="C26" s="66">
        <f>COUNTIF(DIPA!E27,Database!$F$4)</f>
        <v>0</v>
      </c>
      <c r="D26" s="66">
        <f>COUNTIF(DIPA!E27,Database!$F$5)</f>
        <v>0</v>
      </c>
      <c r="E26" s="66">
        <f>COUNTIF(DIPA!E27,Database!$F$6)</f>
        <v>0</v>
      </c>
      <c r="F26" s="66">
        <f>COUNTIF(DIPA!E27,Database!$F$7)</f>
        <v>0</v>
      </c>
      <c r="G26" s="66">
        <f>COUNTIF(DIPA!E27,Database!$F$8)</f>
        <v>0</v>
      </c>
      <c r="H26" s="66">
        <f>COUNTIF(DIPA!E27,Database!$F$9)</f>
        <v>1</v>
      </c>
      <c r="I26" s="66">
        <f>COUNTIF(DIPA!E27,Database!$F$10)</f>
        <v>0</v>
      </c>
      <c r="J26" s="66">
        <f>COUNTIF(DIPA!E27,Database!$F$11)</f>
        <v>0</v>
      </c>
      <c r="K26" s="66">
        <f>COUNTIF(DIPA!E27,Database!$F$12)</f>
        <v>0</v>
      </c>
      <c r="L26" s="66">
        <f>COUNTIF(DIPA!E27,Database!$F$13)</f>
        <v>0</v>
      </c>
      <c r="M26" s="66">
        <f>COUNTIF(DIPA!E27,Database!$F$14)</f>
        <v>0</v>
      </c>
      <c r="N26" s="66">
        <f>COUNTIF(DIPA!E27,Database!$F$15)</f>
        <v>0</v>
      </c>
      <c r="O26" s="66">
        <f>COUNTIF(DIPA!E27,Database!$F$16)</f>
        <v>0</v>
      </c>
      <c r="P26" s="66">
        <f>COUNTIF(DIPA!E27,Database!$F$17)</f>
        <v>0</v>
      </c>
      <c r="Q26" s="66">
        <f>COUNTIF(DIPA!F27:Y27,Database!$F$4)</f>
        <v>2</v>
      </c>
      <c r="R26" s="66">
        <f>COUNTIF(DIPA!F27:Y27,Database!$F$5)</f>
        <v>0</v>
      </c>
      <c r="S26" s="66">
        <f>COUNTIF(DIPA!F27:Y27,Database!$F$6)</f>
        <v>0</v>
      </c>
      <c r="T26" s="66">
        <f>COUNTIF(DIPA!F27:Y27,Database!$F$7)</f>
        <v>0</v>
      </c>
      <c r="U26" s="66">
        <f>COUNTIF(DIPA!F27:Y27,Database!$F$8)</f>
        <v>0</v>
      </c>
      <c r="V26" s="66">
        <f>COUNTIF(DIPA!F27:Y27,Database!$F$9)</f>
        <v>0</v>
      </c>
      <c r="W26" s="66">
        <f>COUNTIF(DIPA!F27:Y27,Database!$F$10)</f>
        <v>0</v>
      </c>
      <c r="X26" s="66">
        <f>COUNTIF(DIPA!F27:Y27,Database!$F$11)</f>
        <v>0</v>
      </c>
      <c r="Y26" s="66">
        <f>COUNTIF(DIPA!F27:Y27,Database!$F$12)</f>
        <v>0</v>
      </c>
      <c r="Z26" s="66">
        <f>COUNTIF(DIPA!F27:Y27,Database!$F$13)</f>
        <v>0</v>
      </c>
      <c r="AA26" s="66">
        <f>COUNTIF(DIPA!F27:Y27,Database!$F$14)</f>
        <v>0</v>
      </c>
      <c r="AB26" s="66">
        <f>COUNTIF(DIPA!F27:Y27,Database!$F$15)</f>
        <v>0</v>
      </c>
      <c r="AC26" s="66">
        <f>COUNTIF(DIPA!F27:Y27,Database!$F$16)</f>
        <v>1</v>
      </c>
      <c r="AD26" s="66">
        <f>COUNTIF(DIPA!F27:Y27,Database!$F$17)</f>
        <v>0</v>
      </c>
    </row>
    <row r="27" spans="1:30" ht="30" x14ac:dyDescent="0.25">
      <c r="A27" s="65">
        <f t="shared" si="2"/>
        <v>25</v>
      </c>
      <c r="B27" s="3" t="str">
        <f>DIPA!B28</f>
        <v>Perancangan protoype turbin angin poros vertikal putaran rendah untuk kapal nelayan dengan generator magnet permanent 300 VA</v>
      </c>
      <c r="C27" s="66">
        <f>COUNTIF(DIPA!E28,Database!$F$4)</f>
        <v>0</v>
      </c>
      <c r="D27" s="66">
        <f>COUNTIF(DIPA!E28,Database!$F$5)</f>
        <v>0</v>
      </c>
      <c r="E27" s="66">
        <f>COUNTIF(DIPA!E28,Database!$F$6)</f>
        <v>0</v>
      </c>
      <c r="F27" s="66">
        <f>COUNTIF(DIPA!E28,Database!$F$7)</f>
        <v>0</v>
      </c>
      <c r="G27" s="66">
        <f>COUNTIF(DIPA!E28,Database!$F$8)</f>
        <v>0</v>
      </c>
      <c r="H27" s="66">
        <f>COUNTIF(DIPA!E28,Database!$F$9)</f>
        <v>1</v>
      </c>
      <c r="I27" s="66">
        <f>COUNTIF(DIPA!E28,Database!$F$10)</f>
        <v>0</v>
      </c>
      <c r="J27" s="66">
        <f>COUNTIF(DIPA!E28,Database!$F$11)</f>
        <v>0</v>
      </c>
      <c r="K27" s="66">
        <f>COUNTIF(DIPA!E28,Database!$F$12)</f>
        <v>0</v>
      </c>
      <c r="L27" s="66">
        <f>COUNTIF(DIPA!E28,Database!$F$13)</f>
        <v>0</v>
      </c>
      <c r="M27" s="66">
        <f>COUNTIF(DIPA!E28,Database!$F$14)</f>
        <v>0</v>
      </c>
      <c r="N27" s="66">
        <f>COUNTIF(DIPA!E28,Database!$F$15)</f>
        <v>0</v>
      </c>
      <c r="O27" s="66">
        <f>COUNTIF(DIPA!E28,Database!$F$16)</f>
        <v>0</v>
      </c>
      <c r="P27" s="66">
        <f>COUNTIF(DIPA!E28,Database!$F$17)</f>
        <v>0</v>
      </c>
      <c r="Q27" s="66">
        <f>COUNTIF(DIPA!F28:Y28,Database!$F$4)</f>
        <v>2</v>
      </c>
      <c r="R27" s="66">
        <f>COUNTIF(DIPA!F28:Y28,Database!$F$5)</f>
        <v>0</v>
      </c>
      <c r="S27" s="66">
        <f>COUNTIF(DIPA!F28:Y28,Database!$F$6)</f>
        <v>0</v>
      </c>
      <c r="T27" s="66">
        <f>COUNTIF(DIPA!F28:Y28,Database!$F$7)</f>
        <v>0</v>
      </c>
      <c r="U27" s="66">
        <f>COUNTIF(DIPA!F28:Y28,Database!$F$8)</f>
        <v>0</v>
      </c>
      <c r="V27" s="66">
        <f>COUNTIF(DIPA!F28:Y28,Database!$F$9)</f>
        <v>1</v>
      </c>
      <c r="W27" s="66">
        <f>COUNTIF(DIPA!F28:Y28,Database!$F$10)</f>
        <v>0</v>
      </c>
      <c r="X27" s="66">
        <f>COUNTIF(DIPA!F28:Y28,Database!$F$11)</f>
        <v>0</v>
      </c>
      <c r="Y27" s="66">
        <f>COUNTIF(DIPA!F28:Y28,Database!$F$12)</f>
        <v>0</v>
      </c>
      <c r="Z27" s="66">
        <f>COUNTIF(DIPA!F28:Y28,Database!$F$13)</f>
        <v>0</v>
      </c>
      <c r="AA27" s="66">
        <f>COUNTIF(DIPA!F28:Y28,Database!$F$14)</f>
        <v>0</v>
      </c>
      <c r="AB27" s="66">
        <f>COUNTIF(DIPA!F28:Y28,Database!$F$15)</f>
        <v>0</v>
      </c>
      <c r="AC27" s="66">
        <f>COUNTIF(DIPA!F28:Y28,Database!$F$16)</f>
        <v>0</v>
      </c>
      <c r="AD27" s="66">
        <f>COUNTIF(DIPA!F28:Y28,Database!$F$17)</f>
        <v>1</v>
      </c>
    </row>
    <row r="28" spans="1:30" ht="30" x14ac:dyDescent="0.25">
      <c r="A28" s="65">
        <f t="shared" si="2"/>
        <v>26</v>
      </c>
      <c r="B28" s="3" t="str">
        <f>DIPA!B29</f>
        <v>Rancang Bangun Kapal Portable Miniboat Berpenggerak Energi Listrik</v>
      </c>
      <c r="C28" s="66">
        <f>COUNTIF(DIPA!E29,Database!$F$4)</f>
        <v>0</v>
      </c>
      <c r="D28" s="66">
        <f>COUNTIF(DIPA!E29,Database!$F$5)</f>
        <v>0</v>
      </c>
      <c r="E28" s="66">
        <f>COUNTIF(DIPA!E29,Database!$F$6)</f>
        <v>0</v>
      </c>
      <c r="F28" s="66">
        <f>COUNTIF(DIPA!E29,Database!$F$7)</f>
        <v>0</v>
      </c>
      <c r="G28" s="66">
        <f>COUNTIF(DIPA!E29,Database!$F$8)</f>
        <v>0</v>
      </c>
      <c r="H28" s="66">
        <f>COUNTIF(DIPA!E29,Database!$F$9)</f>
        <v>0</v>
      </c>
      <c r="I28" s="66">
        <f>COUNTIF(DIPA!E29,Database!$F$10)</f>
        <v>0</v>
      </c>
      <c r="J28" s="66">
        <f>COUNTIF(DIPA!E29,Database!$F$11)</f>
        <v>1</v>
      </c>
      <c r="K28" s="66">
        <f>COUNTIF(DIPA!E29,Database!$F$12)</f>
        <v>0</v>
      </c>
      <c r="L28" s="66">
        <f>COUNTIF(DIPA!E29,Database!$F$13)</f>
        <v>0</v>
      </c>
      <c r="M28" s="66">
        <f>COUNTIF(DIPA!E29,Database!$F$14)</f>
        <v>0</v>
      </c>
      <c r="N28" s="66">
        <f>COUNTIF(DIPA!E29,Database!$F$15)</f>
        <v>0</v>
      </c>
      <c r="O28" s="66">
        <f>COUNTIF(DIPA!E29,Database!$F$16)</f>
        <v>0</v>
      </c>
      <c r="P28" s="66">
        <f>COUNTIF(DIPA!E29,Database!$F$17)</f>
        <v>0</v>
      </c>
      <c r="Q28" s="66">
        <f>COUNTIF(DIPA!F29:Y29,Database!$F$4)</f>
        <v>0</v>
      </c>
      <c r="R28" s="66">
        <f>COUNTIF(DIPA!F29:Y29,Database!$F$5)</f>
        <v>0</v>
      </c>
      <c r="S28" s="66">
        <f>COUNTIF(DIPA!F29:Y29,Database!$F$6)</f>
        <v>0</v>
      </c>
      <c r="T28" s="66">
        <f>COUNTIF(DIPA!F29:Y29,Database!$F$7)</f>
        <v>0</v>
      </c>
      <c r="U28" s="66">
        <f>COUNTIF(DIPA!F29:Y29,Database!$F$8)</f>
        <v>0</v>
      </c>
      <c r="V28" s="66">
        <f>COUNTIF(DIPA!F29:Y29,Database!$F$9)</f>
        <v>0</v>
      </c>
      <c r="W28" s="66">
        <f>COUNTIF(DIPA!F29:Y29,Database!$F$10)</f>
        <v>1</v>
      </c>
      <c r="X28" s="66">
        <f>COUNTIF(DIPA!F29:Y29,Database!$F$11)</f>
        <v>1</v>
      </c>
      <c r="Y28" s="66">
        <f>COUNTIF(DIPA!F29:Y29,Database!$F$12)</f>
        <v>0</v>
      </c>
      <c r="Z28" s="66">
        <f>COUNTIF(DIPA!F29:Y29,Database!$F$13)</f>
        <v>0</v>
      </c>
      <c r="AA28" s="66">
        <f>COUNTIF(DIPA!F29:Y29,Database!$F$14)</f>
        <v>1</v>
      </c>
      <c r="AB28" s="66">
        <f>COUNTIF(DIPA!F29:Y29,Database!$F$15)</f>
        <v>0</v>
      </c>
      <c r="AC28" s="66">
        <f>COUNTIF(DIPA!F29:Y29,Database!$F$16)</f>
        <v>0</v>
      </c>
      <c r="AD28" s="66">
        <f>COUNTIF(DIPA!F29:Y29,Database!$F$17)</f>
        <v>0</v>
      </c>
    </row>
    <row r="29" spans="1:30" ht="30" x14ac:dyDescent="0.25">
      <c r="A29" s="65">
        <f t="shared" si="2"/>
        <v>27</v>
      </c>
      <c r="B29" s="3" t="str">
        <f>DIPA!B30</f>
        <v>Pengaruh Variasi Susunan Matt dan Woven Roving serta Konsentrasi Resin FRP (Fiber Reinforced Plastic) Sebagai Pelapis Tahan Korosi Pada Aliran Asam Phospat</v>
      </c>
      <c r="C29" s="66">
        <f>COUNTIF(DIPA!E30,Database!$F$4)</f>
        <v>0</v>
      </c>
      <c r="D29" s="66">
        <f>COUNTIF(DIPA!E30,Database!$F$5)</f>
        <v>0</v>
      </c>
      <c r="E29" s="66">
        <f>COUNTIF(DIPA!E30,Database!$F$6)</f>
        <v>0</v>
      </c>
      <c r="F29" s="66">
        <f>COUNTIF(DIPA!E30,Database!$F$7)</f>
        <v>0</v>
      </c>
      <c r="G29" s="66">
        <f>COUNTIF(DIPA!E30,Database!$F$8)</f>
        <v>0</v>
      </c>
      <c r="H29" s="66">
        <f>COUNTIF(DIPA!E30,Database!$F$9)</f>
        <v>0</v>
      </c>
      <c r="I29" s="66">
        <f>COUNTIF(DIPA!E30,Database!$F$10)</f>
        <v>1</v>
      </c>
      <c r="J29" s="66">
        <f>COUNTIF(DIPA!E30,Database!$F$11)</f>
        <v>0</v>
      </c>
      <c r="K29" s="66">
        <f>COUNTIF(DIPA!E30,Database!$F$12)</f>
        <v>0</v>
      </c>
      <c r="L29" s="66">
        <f>COUNTIF(DIPA!E30,Database!$F$13)</f>
        <v>0</v>
      </c>
      <c r="M29" s="66">
        <f>COUNTIF(DIPA!E30,Database!$F$14)</f>
        <v>0</v>
      </c>
      <c r="N29" s="66">
        <f>COUNTIF(DIPA!E30,Database!$F$15)</f>
        <v>0</v>
      </c>
      <c r="O29" s="66">
        <f>COUNTIF(DIPA!E30,Database!$F$16)</f>
        <v>0</v>
      </c>
      <c r="P29" s="66">
        <f>COUNTIF(DIPA!E30,Database!$F$17)</f>
        <v>0</v>
      </c>
      <c r="Q29" s="66">
        <f>COUNTIF(DIPA!F30:Y30,Database!$F$4)</f>
        <v>0</v>
      </c>
      <c r="R29" s="66">
        <f>COUNTIF(DIPA!F30:Y30,Database!$F$5)</f>
        <v>0</v>
      </c>
      <c r="S29" s="66">
        <f>COUNTIF(DIPA!F30:Y30,Database!$F$6)</f>
        <v>1</v>
      </c>
      <c r="T29" s="66">
        <f>COUNTIF(DIPA!F30:Y30,Database!$F$7)</f>
        <v>0</v>
      </c>
      <c r="U29" s="66">
        <f>COUNTIF(DIPA!F30:Y30,Database!$F$8)</f>
        <v>0</v>
      </c>
      <c r="V29" s="66">
        <f>COUNTIF(DIPA!F30:Y30,Database!$F$9)</f>
        <v>0</v>
      </c>
      <c r="W29" s="66">
        <f>COUNTIF(DIPA!F30:Y30,Database!$F$10)</f>
        <v>1</v>
      </c>
      <c r="X29" s="66">
        <f>COUNTIF(DIPA!F30:Y30,Database!$F$11)</f>
        <v>1</v>
      </c>
      <c r="Y29" s="66">
        <f>COUNTIF(DIPA!F30:Y30,Database!$F$12)</f>
        <v>0</v>
      </c>
      <c r="Z29" s="66">
        <f>COUNTIF(DIPA!F30:Y30,Database!$F$13)</f>
        <v>0</v>
      </c>
      <c r="AA29" s="66">
        <f>COUNTIF(DIPA!F30:Y30,Database!$F$14)</f>
        <v>0</v>
      </c>
      <c r="AB29" s="66">
        <f>COUNTIF(DIPA!F30:Y30,Database!$F$15)</f>
        <v>0</v>
      </c>
      <c r="AC29" s="66">
        <f>COUNTIF(DIPA!F30:Y30,Database!$F$16)</f>
        <v>1</v>
      </c>
      <c r="AD29" s="66">
        <f>COUNTIF(DIPA!F30:Y30,Database!$F$17)</f>
        <v>0</v>
      </c>
    </row>
    <row r="30" spans="1:30" ht="30" x14ac:dyDescent="0.25">
      <c r="A30" s="65">
        <f t="shared" si="2"/>
        <v>28</v>
      </c>
      <c r="B30" s="3" t="str">
        <f>DIPA!B31</f>
        <v>Kajian Eksperimen Pengaruh Overlap Ratio Terhadap Kinerja Turbin Angin Savonius Modifikasi Dengan Persamaan Myring Pada Nilai n = 1</v>
      </c>
      <c r="C30" s="66">
        <f>COUNTIF(DIPA!E31,Database!$F$4)</f>
        <v>0</v>
      </c>
      <c r="D30" s="66">
        <f>COUNTIF(DIPA!E31,Database!$F$5)</f>
        <v>0</v>
      </c>
      <c r="E30" s="66">
        <f>COUNTIF(DIPA!E31,Database!$F$6)</f>
        <v>0</v>
      </c>
      <c r="F30" s="66">
        <f>COUNTIF(DIPA!E31,Database!$F$7)</f>
        <v>0</v>
      </c>
      <c r="G30" s="66">
        <f>COUNTIF(DIPA!E31,Database!$F$8)</f>
        <v>0</v>
      </c>
      <c r="H30" s="66">
        <f>COUNTIF(DIPA!E31,Database!$F$9)</f>
        <v>0</v>
      </c>
      <c r="I30" s="66">
        <f>COUNTIF(DIPA!E31,Database!$F$10)</f>
        <v>1</v>
      </c>
      <c r="J30" s="66">
        <f>COUNTIF(DIPA!E31,Database!$F$11)</f>
        <v>0</v>
      </c>
      <c r="K30" s="66">
        <f>COUNTIF(DIPA!E31,Database!$F$12)</f>
        <v>0</v>
      </c>
      <c r="L30" s="66">
        <f>COUNTIF(DIPA!E31,Database!$F$13)</f>
        <v>0</v>
      </c>
      <c r="M30" s="66">
        <f>COUNTIF(DIPA!E31,Database!$F$14)</f>
        <v>0</v>
      </c>
      <c r="N30" s="66">
        <f>COUNTIF(DIPA!E31,Database!$F$15)</f>
        <v>0</v>
      </c>
      <c r="O30" s="66">
        <f>COUNTIF(DIPA!E31,Database!$F$16)</f>
        <v>0</v>
      </c>
      <c r="P30" s="66">
        <f>COUNTIF(DIPA!E31,Database!$F$17)</f>
        <v>0</v>
      </c>
      <c r="Q30" s="66">
        <f>COUNTIF(DIPA!F31:Y31,Database!$F$4)</f>
        <v>0</v>
      </c>
      <c r="R30" s="66">
        <f>COUNTIF(DIPA!F31:Y31,Database!$F$5)</f>
        <v>0</v>
      </c>
      <c r="S30" s="66">
        <f>COUNTIF(DIPA!F31:Y31,Database!$F$6)</f>
        <v>0</v>
      </c>
      <c r="T30" s="66">
        <f>COUNTIF(DIPA!F31:Y31,Database!$F$7)</f>
        <v>1</v>
      </c>
      <c r="U30" s="66">
        <f>COUNTIF(DIPA!F31:Y31,Database!$F$8)</f>
        <v>1</v>
      </c>
      <c r="V30" s="66">
        <f>COUNTIF(DIPA!F31:Y31,Database!$F$9)</f>
        <v>0</v>
      </c>
      <c r="W30" s="66">
        <f>COUNTIF(DIPA!F31:Y31,Database!$F$10)</f>
        <v>0</v>
      </c>
      <c r="X30" s="66">
        <f>COUNTIF(DIPA!F31:Y31,Database!$F$11)</f>
        <v>1</v>
      </c>
      <c r="Y30" s="66">
        <f>COUNTIF(DIPA!F31:Y31,Database!$F$12)</f>
        <v>0</v>
      </c>
      <c r="Z30" s="66">
        <f>COUNTIF(DIPA!F31:Y31,Database!$F$13)</f>
        <v>0</v>
      </c>
      <c r="AA30" s="66">
        <f>COUNTIF(DIPA!F31:Y31,Database!$F$14)</f>
        <v>1</v>
      </c>
      <c r="AB30" s="66">
        <f>COUNTIF(DIPA!F31:Y31,Database!$F$15)</f>
        <v>0</v>
      </c>
      <c r="AC30" s="66">
        <f>COUNTIF(DIPA!F31:Y31,Database!$F$16)</f>
        <v>0</v>
      </c>
      <c r="AD30" s="66">
        <f>COUNTIF(DIPA!F31:Y31,Database!$F$17)</f>
        <v>0</v>
      </c>
    </row>
    <row r="31" spans="1:30" x14ac:dyDescent="0.25">
      <c r="A31" s="24"/>
      <c r="B31" s="2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</row>
    <row r="32" spans="1:30" x14ac:dyDescent="0.25">
      <c r="C32" s="43">
        <f>SUM(C3:C31)</f>
        <v>2</v>
      </c>
      <c r="D32" s="43">
        <f>SUM(D3:D31)</f>
        <v>2</v>
      </c>
      <c r="E32" s="43">
        <f>SUM(E3:E31)</f>
        <v>2</v>
      </c>
      <c r="F32" s="43">
        <f>SUM(F3:F31)</f>
        <v>2</v>
      </c>
      <c r="G32" s="43">
        <f>SUM(G3:G31)</f>
        <v>1</v>
      </c>
      <c r="H32" s="43">
        <f>SUM(H3:H31)</f>
        <v>2</v>
      </c>
      <c r="I32" s="43">
        <f>SUM(I3:I31)</f>
        <v>2</v>
      </c>
      <c r="J32" s="43">
        <f>SUM(J3:J31)</f>
        <v>2</v>
      </c>
      <c r="K32" s="43">
        <f>SUM(K3:K31)</f>
        <v>2</v>
      </c>
      <c r="L32" s="43">
        <f>SUM(L3:L31)</f>
        <v>2</v>
      </c>
      <c r="M32" s="43">
        <f>SUM(M3:M31)</f>
        <v>3</v>
      </c>
      <c r="N32" s="43">
        <f>SUM(N3:N31)</f>
        <v>2</v>
      </c>
      <c r="O32" s="43">
        <f>SUM(O3:O31)</f>
        <v>2</v>
      </c>
      <c r="P32" s="43">
        <f>SUM(P3:P31)</f>
        <v>2</v>
      </c>
      <c r="Q32" s="43">
        <f>SUM(Q3:Q31)</f>
        <v>5</v>
      </c>
      <c r="R32" s="43">
        <f>SUM(R3:R31)</f>
        <v>4</v>
      </c>
      <c r="S32" s="43">
        <f>SUM(S3:S31)</f>
        <v>5</v>
      </c>
      <c r="T32" s="43">
        <f>SUM(T3:T31)</f>
        <v>8</v>
      </c>
      <c r="U32" s="43">
        <f>SUM(U3:U31)</f>
        <v>7</v>
      </c>
      <c r="V32" s="43">
        <f>SUM(V3:V31)</f>
        <v>5</v>
      </c>
      <c r="W32" s="43">
        <f>SUM(W3:W31)</f>
        <v>3</v>
      </c>
      <c r="X32" s="43">
        <f>SUM(X3:X31)</f>
        <v>10</v>
      </c>
      <c r="Y32" s="43">
        <f>SUM(Y3:Y31)</f>
        <v>11</v>
      </c>
      <c r="Z32" s="43">
        <f>SUM(Z3:Z31)</f>
        <v>3</v>
      </c>
      <c r="AA32" s="43">
        <f>SUM(AA3:AA31)</f>
        <v>15</v>
      </c>
      <c r="AB32" s="43">
        <f>SUM(AB3:AB31)</f>
        <v>6</v>
      </c>
      <c r="AC32" s="43">
        <f>SUM(AC3:AC31)</f>
        <v>5</v>
      </c>
      <c r="AD32" s="43">
        <f>SUM(AD3:AD31)</f>
        <v>9</v>
      </c>
    </row>
  </sheetData>
  <mergeCells count="4">
    <mergeCell ref="A1:A2"/>
    <mergeCell ref="B1:B2"/>
    <mergeCell ref="C1:P1"/>
    <mergeCell ref="Q1:A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Rekapitulasi Prodi</vt:lpstr>
      <vt:lpstr>Rekapitulasi Dosen</vt:lpstr>
      <vt:lpstr>Mandiri</vt:lpstr>
      <vt:lpstr>Sub Jumlah Mandiri</vt:lpstr>
      <vt:lpstr>Sub Jumlah Dana Mandiri</vt:lpstr>
      <vt:lpstr>Sub Dana Mandiri</vt:lpstr>
      <vt:lpstr>DIPA</vt:lpstr>
      <vt:lpstr>Sub Jumlah DIPA</vt:lpstr>
      <vt:lpstr>Sub Jumlah Dana DIPA</vt:lpstr>
      <vt:lpstr>Sub Dana DIPA</vt:lpstr>
      <vt:lpstr>Kemenristekdikti</vt:lpstr>
      <vt:lpstr>Sub Jumlah Kemenristek</vt:lpstr>
      <vt:lpstr>Sub Jumlah Dana Kemenristekti</vt:lpstr>
      <vt:lpstr>Sub Dana Kemenristekdikti</vt:lpstr>
      <vt:lpstr>Non Kemenristekdikti</vt:lpstr>
      <vt:lpstr>Sub Jumlah Non Kemenristek</vt:lpstr>
      <vt:lpstr>Sub Jumlah Dana Non Kemenristek</vt:lpstr>
      <vt:lpstr>Sub Dana Non Kemenristekdikti</vt:lpstr>
      <vt:lpstr>Luar Negeri</vt:lpstr>
      <vt:lpstr>Sub Jumlah Luar Negeri</vt:lpstr>
      <vt:lpstr>Sub Jumlah Dana Luar Negeri</vt:lpstr>
      <vt:lpstr>Sub Dana Luar Negeri</vt:lpstr>
      <vt:lpstr>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Tarikh Azis R</dc:creator>
  <cp:lastModifiedBy>Tarikh Azis R</cp:lastModifiedBy>
  <dcterms:created xsi:type="dcterms:W3CDTF">2020-02-09T02:13:39Z</dcterms:created>
  <dcterms:modified xsi:type="dcterms:W3CDTF">2020-02-12T05:24:32Z</dcterms:modified>
</cp:coreProperties>
</file>